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ud365.sharepoint.com/sites/Industrileelektrificatie/Gedeelde documenten/General/Paper project/Repository/Results/Aggregated energy flows/"/>
    </mc:Choice>
  </mc:AlternateContent>
  <xr:revisionPtr revIDLastSave="232" documentId="8_{12A80BB9-308F-4AE0-A48B-D39E691562F2}" xr6:coauthVersionLast="47" xr6:coauthVersionMax="47" xr10:uidLastSave="{4BF23954-9FD7-4B55-9FA7-E38920369887}"/>
  <bookViews>
    <workbookView xWindow="-28920" yWindow="-4020" windowWidth="29040" windowHeight="15840" xr2:uid="{BDB112DB-0A78-4792-81A9-9009B8840805}"/>
  </bookViews>
  <sheets>
    <sheet name="aggregated_energyflows_outputs_" sheetId="1" r:id="rId1"/>
    <sheet name="PI_MHVLGP11LHP" sheetId="5" r:id="rId2"/>
    <sheet name="PI_MHVLGP16LHP" sheetId="4" r:id="rId3"/>
    <sheet name="MLVL GP16_HHP" sheetId="2" r:id="rId4"/>
    <sheet name="MLVL GP16 LHP" sheetId="3" r:id="rId5"/>
  </sheets>
  <definedNames>
    <definedName name="_xlnm._FilterDatabase" localSheetId="0" hidden="1">aggregated_energyflows_outputs_!$A$1:$H$361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47" i="1" l="1"/>
  <c r="I317" i="1"/>
  <c r="I287" i="1"/>
  <c r="I257" i="1"/>
  <c r="I342" i="1"/>
  <c r="I312" i="1"/>
  <c r="I282" i="1"/>
  <c r="I252" i="1"/>
  <c r="I222" i="1"/>
  <c r="I192" i="1"/>
  <c r="I162" i="1"/>
  <c r="I132" i="1"/>
  <c r="I167" i="1"/>
  <c r="I227" i="1"/>
  <c r="I197" i="1"/>
  <c r="I137" i="1"/>
  <c r="I107" i="1"/>
  <c r="I77" i="1"/>
  <c r="I47" i="1"/>
  <c r="I17" i="1"/>
  <c r="M102" i="1"/>
  <c r="M72" i="1"/>
  <c r="M42" i="1"/>
  <c r="M12" i="1"/>
  <c r="M252" i="1" a="1"/>
  <c r="M252" i="1" s="1"/>
  <c r="J132" i="1" l="1"/>
  <c r="J194" i="1"/>
  <c r="I31" i="5"/>
  <c r="M31" i="5" s="1"/>
  <c r="I30" i="5"/>
  <c r="M30" i="5" s="1"/>
  <c r="I29" i="5"/>
  <c r="M29" i="5" s="1"/>
  <c r="I28" i="5"/>
  <c r="M28" i="5" s="1"/>
  <c r="I27" i="5"/>
  <c r="M27" i="5" s="1"/>
  <c r="I26" i="5"/>
  <c r="M26" i="5" s="1"/>
  <c r="I25" i="5"/>
  <c r="M25" i="5" s="1"/>
  <c r="I24" i="5"/>
  <c r="M24" i="5" s="1"/>
  <c r="I23" i="5"/>
  <c r="M23" i="5" s="1"/>
  <c r="I22" i="5"/>
  <c r="M22" i="5" s="1"/>
  <c r="I21" i="5"/>
  <c r="M21" i="5" s="1"/>
  <c r="I20" i="5"/>
  <c r="M20" i="5" s="1"/>
  <c r="I19" i="5"/>
  <c r="M19" i="5" s="1"/>
  <c r="I18" i="5"/>
  <c r="M18" i="5" s="1"/>
  <c r="I17" i="5"/>
  <c r="M17" i="5" s="1"/>
  <c r="I16" i="5"/>
  <c r="M16" i="5" s="1"/>
  <c r="I15" i="5"/>
  <c r="M15" i="5" s="1"/>
  <c r="I14" i="5"/>
  <c r="M14" i="5" s="1"/>
  <c r="I13" i="5"/>
  <c r="M13" i="5" s="1"/>
  <c r="I12" i="5"/>
  <c r="M12" i="5" s="1"/>
  <c r="I11" i="5"/>
  <c r="M11" i="5" s="1"/>
  <c r="I10" i="5"/>
  <c r="M10" i="5" s="1"/>
  <c r="I9" i="5"/>
  <c r="M9" i="5" s="1"/>
  <c r="I8" i="5"/>
  <c r="M8" i="5" s="1"/>
  <c r="I7" i="5"/>
  <c r="M7" i="5" s="1"/>
  <c r="I6" i="5"/>
  <c r="M6" i="5" s="1"/>
  <c r="I5" i="5"/>
  <c r="M5" i="5" s="1"/>
  <c r="I4" i="5"/>
  <c r="M4" i="5" s="1"/>
  <c r="I3" i="5"/>
  <c r="M3" i="5" s="1"/>
  <c r="I2" i="5"/>
  <c r="M2" i="5" s="1"/>
  <c r="I1" i="5"/>
  <c r="M1" i="5" s="1"/>
  <c r="H12" i="5"/>
  <c r="I31" i="4"/>
  <c r="M31" i="4" s="1"/>
  <c r="I30" i="4"/>
  <c r="M30" i="4" s="1"/>
  <c r="I29" i="4"/>
  <c r="M29" i="4" s="1"/>
  <c r="I28" i="4"/>
  <c r="M28" i="4" s="1"/>
  <c r="I27" i="4"/>
  <c r="M27" i="4" s="1"/>
  <c r="I26" i="4"/>
  <c r="M26" i="4" s="1"/>
  <c r="I25" i="4"/>
  <c r="M25" i="4" s="1"/>
  <c r="I24" i="4"/>
  <c r="M24" i="4" s="1"/>
  <c r="I23" i="4"/>
  <c r="M23" i="4" s="1"/>
  <c r="I22" i="4"/>
  <c r="M22" i="4" s="1"/>
  <c r="I21" i="4"/>
  <c r="M21" i="4" s="1"/>
  <c r="I20" i="4"/>
  <c r="M20" i="4" s="1"/>
  <c r="I19" i="4"/>
  <c r="M19" i="4" s="1"/>
  <c r="I18" i="4"/>
  <c r="M18" i="4" s="1"/>
  <c r="I17" i="4"/>
  <c r="M17" i="4" s="1"/>
  <c r="I16" i="4"/>
  <c r="M16" i="4" s="1"/>
  <c r="I15" i="4"/>
  <c r="M15" i="4" s="1"/>
  <c r="I14" i="4"/>
  <c r="M14" i="4" s="1"/>
  <c r="I13" i="4"/>
  <c r="M13" i="4" s="1"/>
  <c r="I12" i="4"/>
  <c r="M12" i="4" s="1"/>
  <c r="I11" i="4"/>
  <c r="M11" i="4" s="1"/>
  <c r="I10" i="4"/>
  <c r="M10" i="4" s="1"/>
  <c r="I9" i="4"/>
  <c r="M9" i="4" s="1"/>
  <c r="I8" i="4"/>
  <c r="M8" i="4" s="1"/>
  <c r="I7" i="4"/>
  <c r="M7" i="4" s="1"/>
  <c r="I6" i="4"/>
  <c r="M6" i="4" s="1"/>
  <c r="I5" i="4"/>
  <c r="M5" i="4" s="1"/>
  <c r="I4" i="4"/>
  <c r="M4" i="4" s="1"/>
  <c r="I3" i="4"/>
  <c r="M3" i="4" s="1"/>
  <c r="I2" i="4"/>
  <c r="M2" i="4" s="1"/>
  <c r="I1" i="4"/>
  <c r="M1" i="4" s="1"/>
  <c r="H12" i="4"/>
  <c r="J33" i="1"/>
  <c r="J2" i="1"/>
  <c r="J32" i="1"/>
  <c r="I32" i="1"/>
  <c r="I2" i="1"/>
  <c r="I31" i="3"/>
  <c r="M31" i="3" s="1"/>
  <c r="I30" i="3"/>
  <c r="M30" i="3" s="1"/>
  <c r="I29" i="3"/>
  <c r="M29" i="3" s="1"/>
  <c r="M28" i="3"/>
  <c r="I28" i="3"/>
  <c r="M27" i="3"/>
  <c r="I27" i="3"/>
  <c r="I26" i="3"/>
  <c r="M26" i="3" s="1"/>
  <c r="I25" i="3"/>
  <c r="M25" i="3" s="1"/>
  <c r="I24" i="3"/>
  <c r="M24" i="3" s="1"/>
  <c r="I23" i="3"/>
  <c r="M23" i="3" s="1"/>
  <c r="M22" i="3"/>
  <c r="I22" i="3"/>
  <c r="I21" i="3"/>
  <c r="M21" i="3" s="1"/>
  <c r="I20" i="3"/>
  <c r="M20" i="3" s="1"/>
  <c r="I19" i="3"/>
  <c r="M19" i="3" s="1"/>
  <c r="I18" i="3"/>
  <c r="M18" i="3" s="1"/>
  <c r="I17" i="3"/>
  <c r="M17" i="3" s="1"/>
  <c r="M16" i="3"/>
  <c r="I16" i="3"/>
  <c r="I15" i="3"/>
  <c r="M15" i="3" s="1"/>
  <c r="I14" i="3"/>
  <c r="M14" i="3" s="1"/>
  <c r="I13" i="3"/>
  <c r="M13" i="3" s="1"/>
  <c r="I12" i="3"/>
  <c r="M12" i="3" s="1"/>
  <c r="I11" i="3"/>
  <c r="M11" i="3" s="1"/>
  <c r="M10" i="3"/>
  <c r="I10" i="3"/>
  <c r="I9" i="3"/>
  <c r="M9" i="3" s="1"/>
  <c r="I8" i="3"/>
  <c r="M8" i="3" s="1"/>
  <c r="I7" i="3"/>
  <c r="M7" i="3" s="1"/>
  <c r="I6" i="3"/>
  <c r="M6" i="3" s="1"/>
  <c r="I5" i="3"/>
  <c r="M5" i="3" s="1"/>
  <c r="M4" i="3"/>
  <c r="I4" i="3"/>
  <c r="I3" i="3"/>
  <c r="M3" i="3" s="1"/>
  <c r="I2" i="3"/>
  <c r="M2" i="3" s="1"/>
  <c r="I1" i="3"/>
  <c r="M1" i="3" s="1"/>
  <c r="H11" i="3"/>
  <c r="M2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1" i="2"/>
  <c r="I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1" i="2"/>
  <c r="H11" i="2"/>
  <c r="K2" i="1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<sst xmlns="http://schemas.openxmlformats.org/spreadsheetml/2006/main" count="3623" uniqueCount="76">
  <si>
    <t>HPtype</t>
  </si>
  <si>
    <t>ELscenario</t>
  </si>
  <si>
    <t>NGscenario</t>
  </si>
  <si>
    <t>CAPEXscenario</t>
  </si>
  <si>
    <t>system</t>
  </si>
  <si>
    <t>amp</t>
  </si>
  <si>
    <t>parameter</t>
  </si>
  <si>
    <t>value</t>
  </si>
  <si>
    <t>PlugIn</t>
  </si>
  <si>
    <t>MeanLow-VarLow</t>
  </si>
  <si>
    <t>MeanLow-VarLow-GP1.6to1</t>
  </si>
  <si>
    <t>HighHP-LowRest</t>
  </si>
  <si>
    <t>new system</t>
  </si>
  <si>
    <t>original</t>
  </si>
  <si>
    <t>CHP heat gen to CP [MWh]</t>
  </si>
  <si>
    <t>CHP heat gen to TES [MWh]</t>
  </si>
  <si>
    <t>CHP excess heat gen [MWh]</t>
  </si>
  <si>
    <t>GT electricity gen to HP [MWh]</t>
  </si>
  <si>
    <t>GT electricity gen to battery [MWh]</t>
  </si>
  <si>
    <t>GT electricity gen to ElB [MWh]</t>
  </si>
  <si>
    <t>GT electricity gen to H2E [MWh]</t>
  </si>
  <si>
    <t>GT excess electricity gen [MWh]</t>
  </si>
  <si>
    <t>GT electricity gen to process [MWh]</t>
  </si>
  <si>
    <t>GT electricity gen to grid [MWh]</t>
  </si>
  <si>
    <t>total natural gas consumption [MWh]</t>
  </si>
  <si>
    <t>grid to battery [MWh]</t>
  </si>
  <si>
    <t>grid to electric boiler [MWh]</t>
  </si>
  <si>
    <t>grid to electrolyser [MWh]</t>
  </si>
  <si>
    <t>grid to HP [MWh]</t>
  </si>
  <si>
    <t>grid to process [MWh]</t>
  </si>
  <si>
    <t>ElB gen to CP [MWh]</t>
  </si>
  <si>
    <t>ElB gen to TES [MWh]</t>
  </si>
  <si>
    <t>battery to ElB [MWh]</t>
  </si>
  <si>
    <t>battery to electrolyser [MWh]</t>
  </si>
  <si>
    <t>battery to HP [MWh]</t>
  </si>
  <si>
    <t>battery to process [MWh]</t>
  </si>
  <si>
    <t>battery to grid [MWh]</t>
  </si>
  <si>
    <t>TES to CP [MWh]</t>
  </si>
  <si>
    <t>H2 from electrolyser to boiler [MWh]</t>
  </si>
  <si>
    <t>H2 from electrolyser to storage [MWh]</t>
  </si>
  <si>
    <t>Hydrogen boiler to CP [MWh]</t>
  </si>
  <si>
    <t>H2 from storage to boiler [MWh]</t>
  </si>
  <si>
    <t>Heat from HP to CP [MWh]</t>
  </si>
  <si>
    <t>Heat from HP to TES [MWh]</t>
  </si>
  <si>
    <t>LowHP-HighRest</t>
  </si>
  <si>
    <t>MeanLow-VarLow-GP1to1</t>
  </si>
  <si>
    <t>MeanHigh-VarLow</t>
  </si>
  <si>
    <t>MeanHigh-VarLow-GP1.6to1</t>
  </si>
  <si>
    <t>MeanHigh-VarLow-GP1to1</t>
  </si>
  <si>
    <t>MeanHigh-VarHigh</t>
  </si>
  <si>
    <t>MeanHigh-VarHigh-GP1.6to1</t>
  </si>
  <si>
    <t>MeanHigh-VarHigh-GP1to1</t>
  </si>
  <si>
    <t>CHP to environement</t>
  </si>
  <si>
    <t>CHP</t>
  </si>
  <si>
    <t>Heat demand</t>
  </si>
  <si>
    <t>TES</t>
  </si>
  <si>
    <t>Excess heat</t>
  </si>
  <si>
    <t>Heat pump</t>
  </si>
  <si>
    <t>Battery</t>
  </si>
  <si>
    <t>ElB</t>
  </si>
  <si>
    <t>H2E</t>
  </si>
  <si>
    <t>Excess electricity</t>
  </si>
  <si>
    <t>Electric demand</t>
  </si>
  <si>
    <t>Electricity to grid</t>
  </si>
  <si>
    <t>Natural Gas</t>
  </si>
  <si>
    <t>Grid electricity</t>
  </si>
  <si>
    <t xml:space="preserve">TES </t>
  </si>
  <si>
    <t>Grid electric demand</t>
  </si>
  <si>
    <t>H2</t>
  </si>
  <si>
    <t>H2B</t>
  </si>
  <si>
    <t>H2S</t>
  </si>
  <si>
    <t>Environment</t>
  </si>
  <si>
    <t>benchmark</t>
  </si>
  <si>
    <t>benchmark NG consumption</t>
  </si>
  <si>
    <t>savings</t>
  </si>
  <si>
    <t>sum [GWh]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</si>
</sst>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E+00"/>
    <numFmt numFmtId="165" formatCode="0.000000"/>
    <numFmt numFmtId="166" formatCode="0.0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i/>
      <sz val="11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1" fontId="0" fillId="0" borderId="0" xfId="0" applyNumberFormat="1"/>
    <xf numFmtId="1" fontId="0" fillId="0" borderId="0" xfId="0" applyNumberFormat="1"/>
    <xf numFmtId="164" fontId="0" fillId="0" borderId="0" xfId="0" applyNumberFormat="1"/>
    <xf numFmtId="0" fontId="18" fillId="0" borderId="0" xfId="0" applyFont="1"/>
    <xf numFmtId="165" fontId="0" fillId="0" borderId="0" xfId="0" applyNumberFormat="1"/>
    <xf numFmtId="166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2ECA6-A0BF-4920-8649-975464E70401}">
  <sheetPr filterMode="1"/>
  <dimension ref="A1:M361"/>
  <sheetViews>
    <sheetView tabSelected="1" workbookViewId="0">
      <selection activeCell="M365" sqref="M365"/>
    </sheetView>
  </sheetViews>
  <sheetFormatPr defaultRowHeight="14.4" x14ac:dyDescent="0.3"/>
  <cols>
    <col min="1" max="1" width="11.6640625" customWidth="1"/>
    <col min="2" max="2" width="16.44140625" customWidth="1"/>
    <col min="3" max="3" width="24.5546875" bestFit="1" customWidth="1"/>
    <col min="4" max="4" width="16.109375" bestFit="1" customWidth="1"/>
    <col min="5" max="5" width="9.6640625" bestFit="1" customWidth="1"/>
    <col min="7" max="7" width="31.5546875" bestFit="1" customWidth="1"/>
    <col min="10" max="10" width="13.6640625" bestFit="1" customWidth="1"/>
  </cols>
  <sheetData>
    <row r="1" spans="1:1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75</v>
      </c>
      <c r="J1" t="s">
        <v>74</v>
      </c>
      <c r="K1" t="s">
        <v>73</v>
      </c>
      <c r="L1" s="4">
        <v>202130</v>
      </c>
    </row>
    <row r="2" spans="1:13" hidden="1" x14ac:dyDescent="0.3">
      <c r="A2" t="s">
        <v>8</v>
      </c>
      <c r="B2" t="s">
        <v>9</v>
      </c>
      <c r="C2" t="s">
        <v>10</v>
      </c>
      <c r="D2" t="s">
        <v>11</v>
      </c>
      <c r="E2" t="s">
        <v>12</v>
      </c>
      <c r="F2" t="s">
        <v>13</v>
      </c>
      <c r="G2" t="s">
        <v>14</v>
      </c>
      <c r="H2">
        <v>45605.478260000004</v>
      </c>
      <c r="I2">
        <f>H2+H3+H4</f>
        <v>54138.262021000002</v>
      </c>
      <c r="J2">
        <f>H2/10</f>
        <v>4560.547826</v>
      </c>
      <c r="K2">
        <f>(I2-I32)/I2*100</f>
        <v>1.6937259976027967</v>
      </c>
    </row>
    <row r="3" spans="1:13" hidden="1" x14ac:dyDescent="0.3">
      <c r="A3" t="s">
        <v>8</v>
      </c>
      <c r="B3" t="s">
        <v>9</v>
      </c>
      <c r="C3" t="s">
        <v>10</v>
      </c>
      <c r="D3" t="s">
        <v>11</v>
      </c>
      <c r="E3" t="s">
        <v>12</v>
      </c>
      <c r="F3" t="s">
        <v>13</v>
      </c>
      <c r="G3" t="s">
        <v>15</v>
      </c>
      <c r="H3">
        <v>8524.5526160000009</v>
      </c>
    </row>
    <row r="4" spans="1:13" hidden="1" x14ac:dyDescent="0.3">
      <c r="A4" t="s">
        <v>8</v>
      </c>
      <c r="B4" t="s">
        <v>9</v>
      </c>
      <c r="C4" t="s">
        <v>10</v>
      </c>
      <c r="D4" t="s">
        <v>11</v>
      </c>
      <c r="E4" t="s">
        <v>12</v>
      </c>
      <c r="F4" t="s">
        <v>13</v>
      </c>
      <c r="G4" t="s">
        <v>16</v>
      </c>
      <c r="H4">
        <v>8.2311449999999997</v>
      </c>
    </row>
    <row r="5" spans="1:13" hidden="1" x14ac:dyDescent="0.3">
      <c r="A5" t="s">
        <v>8</v>
      </c>
      <c r="B5" t="s">
        <v>9</v>
      </c>
      <c r="C5" t="s">
        <v>10</v>
      </c>
      <c r="D5" t="s">
        <v>11</v>
      </c>
      <c r="E5" t="s">
        <v>12</v>
      </c>
      <c r="F5" t="s">
        <v>13</v>
      </c>
      <c r="G5" t="s">
        <v>17</v>
      </c>
      <c r="H5">
        <v>0</v>
      </c>
    </row>
    <row r="6" spans="1:13" hidden="1" x14ac:dyDescent="0.3">
      <c r="A6" t="s">
        <v>8</v>
      </c>
      <c r="B6" t="s">
        <v>9</v>
      </c>
      <c r="C6" t="s">
        <v>10</v>
      </c>
      <c r="D6" t="s">
        <v>11</v>
      </c>
      <c r="E6" t="s">
        <v>12</v>
      </c>
      <c r="F6" t="s">
        <v>13</v>
      </c>
      <c r="G6" t="s">
        <v>18</v>
      </c>
      <c r="H6">
        <v>0</v>
      </c>
    </row>
    <row r="7" spans="1:13" hidden="1" x14ac:dyDescent="0.3">
      <c r="A7" t="s">
        <v>8</v>
      </c>
      <c r="B7" t="s">
        <v>9</v>
      </c>
      <c r="C7" t="s">
        <v>10</v>
      </c>
      <c r="D7" t="s">
        <v>11</v>
      </c>
      <c r="E7" t="s">
        <v>12</v>
      </c>
      <c r="F7" t="s">
        <v>13</v>
      </c>
      <c r="G7" t="s">
        <v>19</v>
      </c>
      <c r="H7">
        <v>13316.777050000001</v>
      </c>
    </row>
    <row r="8" spans="1:13" hidden="1" x14ac:dyDescent="0.3">
      <c r="A8" t="s">
        <v>8</v>
      </c>
      <c r="B8" t="s">
        <v>9</v>
      </c>
      <c r="C8" t="s">
        <v>10</v>
      </c>
      <c r="D8" t="s">
        <v>11</v>
      </c>
      <c r="E8" t="s">
        <v>12</v>
      </c>
      <c r="F8" t="s">
        <v>13</v>
      </c>
      <c r="G8" t="s">
        <v>20</v>
      </c>
      <c r="H8">
        <v>0</v>
      </c>
    </row>
    <row r="9" spans="1:13" hidden="1" x14ac:dyDescent="0.3">
      <c r="A9" t="s">
        <v>8</v>
      </c>
      <c r="B9" t="s">
        <v>9</v>
      </c>
      <c r="C9" t="s">
        <v>10</v>
      </c>
      <c r="D9" t="s">
        <v>11</v>
      </c>
      <c r="E9" t="s">
        <v>12</v>
      </c>
      <c r="F9" t="s">
        <v>13</v>
      </c>
      <c r="G9" t="s">
        <v>21</v>
      </c>
      <c r="H9">
        <v>62.777853659999998</v>
      </c>
    </row>
    <row r="10" spans="1:13" hidden="1" x14ac:dyDescent="0.3">
      <c r="A10" t="s">
        <v>8</v>
      </c>
      <c r="B10" t="s">
        <v>9</v>
      </c>
      <c r="C10" t="s">
        <v>10</v>
      </c>
      <c r="D10" t="s">
        <v>11</v>
      </c>
      <c r="E10" t="s">
        <v>12</v>
      </c>
      <c r="F10" t="s">
        <v>13</v>
      </c>
      <c r="G10" t="s">
        <v>22</v>
      </c>
      <c r="H10">
        <v>10894.24072</v>
      </c>
    </row>
    <row r="11" spans="1:13" hidden="1" x14ac:dyDescent="0.3">
      <c r="A11" t="s">
        <v>8</v>
      </c>
      <c r="B11" t="s">
        <v>9</v>
      </c>
      <c r="C11" t="s">
        <v>10</v>
      </c>
      <c r="D11" t="s">
        <v>11</v>
      </c>
      <c r="E11" t="s">
        <v>12</v>
      </c>
      <c r="F11" t="s">
        <v>13</v>
      </c>
      <c r="G11" t="s">
        <v>23</v>
      </c>
      <c r="H11">
        <v>8610.0659169999999</v>
      </c>
    </row>
    <row r="12" spans="1:13" hidden="1" x14ac:dyDescent="0.3">
      <c r="A12" t="s">
        <v>8</v>
      </c>
      <c r="B12" t="s">
        <v>9</v>
      </c>
      <c r="C12" t="s">
        <v>10</v>
      </c>
      <c r="D12" t="s">
        <v>11</v>
      </c>
      <c r="E12" t="s">
        <v>12</v>
      </c>
      <c r="F12" t="s">
        <v>13</v>
      </c>
      <c r="G12" t="s">
        <v>24</v>
      </c>
      <c r="H12">
        <v>109867.4195</v>
      </c>
      <c r="M12" s="6">
        <f>H12/1000</f>
        <v>109.8674195</v>
      </c>
    </row>
    <row r="13" spans="1:13" hidden="1" x14ac:dyDescent="0.3">
      <c r="A13" t="s">
        <v>8</v>
      </c>
      <c r="B13" t="s">
        <v>9</v>
      </c>
      <c r="C13" t="s">
        <v>10</v>
      </c>
      <c r="D13" t="s">
        <v>11</v>
      </c>
      <c r="E13" t="s">
        <v>12</v>
      </c>
      <c r="F13" t="s">
        <v>13</v>
      </c>
      <c r="G13" t="s">
        <v>25</v>
      </c>
      <c r="H13">
        <v>0</v>
      </c>
    </row>
    <row r="14" spans="1:13" hidden="1" x14ac:dyDescent="0.3">
      <c r="A14" t="s">
        <v>8</v>
      </c>
      <c r="B14" t="s">
        <v>9</v>
      </c>
      <c r="C14" t="s">
        <v>10</v>
      </c>
      <c r="D14" t="s">
        <v>11</v>
      </c>
      <c r="E14" t="s">
        <v>12</v>
      </c>
      <c r="F14" t="s">
        <v>13</v>
      </c>
      <c r="G14" t="s">
        <v>26</v>
      </c>
      <c r="H14">
        <v>43375.247329999998</v>
      </c>
    </row>
    <row r="15" spans="1:13" hidden="1" x14ac:dyDescent="0.3">
      <c r="A15" t="s">
        <v>8</v>
      </c>
      <c r="B15" t="s">
        <v>9</v>
      </c>
      <c r="C15" t="s">
        <v>10</v>
      </c>
      <c r="D15" t="s">
        <v>11</v>
      </c>
      <c r="E15" t="s">
        <v>12</v>
      </c>
      <c r="F15" t="s">
        <v>13</v>
      </c>
      <c r="G15" t="s">
        <v>27</v>
      </c>
      <c r="H15">
        <v>0</v>
      </c>
    </row>
    <row r="16" spans="1:13" hidden="1" x14ac:dyDescent="0.3">
      <c r="A16" t="s">
        <v>8</v>
      </c>
      <c r="B16" t="s">
        <v>9</v>
      </c>
      <c r="C16" t="s">
        <v>10</v>
      </c>
      <c r="D16" t="s">
        <v>11</v>
      </c>
      <c r="E16" t="s">
        <v>12</v>
      </c>
      <c r="F16" t="s">
        <v>13</v>
      </c>
      <c r="G16" t="s">
        <v>28</v>
      </c>
      <c r="H16">
        <v>0</v>
      </c>
    </row>
    <row r="17" spans="1:10" hidden="1" x14ac:dyDescent="0.3">
      <c r="A17" t="s">
        <v>8</v>
      </c>
      <c r="B17" t="s">
        <v>9</v>
      </c>
      <c r="C17" t="s">
        <v>10</v>
      </c>
      <c r="D17" t="s">
        <v>11</v>
      </c>
      <c r="E17" t="s">
        <v>12</v>
      </c>
      <c r="F17" t="s">
        <v>13</v>
      </c>
      <c r="G17" t="s">
        <v>29</v>
      </c>
      <c r="H17">
        <v>52.956123640000001</v>
      </c>
      <c r="I17" s="6">
        <f>SUM(H14:H17)/1000</f>
        <v>43.428203453639995</v>
      </c>
    </row>
    <row r="18" spans="1:10" hidden="1" x14ac:dyDescent="0.3">
      <c r="A18" t="s">
        <v>8</v>
      </c>
      <c r="B18" t="s">
        <v>9</v>
      </c>
      <c r="C18" t="s">
        <v>10</v>
      </c>
      <c r="D18" t="s">
        <v>11</v>
      </c>
      <c r="E18" t="s">
        <v>12</v>
      </c>
      <c r="F18" t="s">
        <v>13</v>
      </c>
      <c r="G18" t="s">
        <v>30</v>
      </c>
      <c r="H18">
        <v>48949.062940000003</v>
      </c>
    </row>
    <row r="19" spans="1:10" hidden="1" x14ac:dyDescent="0.3">
      <c r="A19" t="s">
        <v>8</v>
      </c>
      <c r="B19" t="s">
        <v>9</v>
      </c>
      <c r="C19" t="s">
        <v>10</v>
      </c>
      <c r="D19" t="s">
        <v>11</v>
      </c>
      <c r="E19" t="s">
        <v>12</v>
      </c>
      <c r="F19" t="s">
        <v>13</v>
      </c>
      <c r="G19" t="s">
        <v>31</v>
      </c>
      <c r="H19">
        <v>7176.0411940000004</v>
      </c>
    </row>
    <row r="20" spans="1:10" hidden="1" x14ac:dyDescent="0.3">
      <c r="A20" t="s">
        <v>8</v>
      </c>
      <c r="B20" t="s">
        <v>9</v>
      </c>
      <c r="C20" t="s">
        <v>10</v>
      </c>
      <c r="D20" t="s">
        <v>11</v>
      </c>
      <c r="E20" t="s">
        <v>12</v>
      </c>
      <c r="F20" t="s">
        <v>13</v>
      </c>
      <c r="G20" t="s">
        <v>32</v>
      </c>
      <c r="H20">
        <v>0</v>
      </c>
    </row>
    <row r="21" spans="1:10" hidden="1" x14ac:dyDescent="0.3">
      <c r="A21" t="s">
        <v>8</v>
      </c>
      <c r="B21" t="s">
        <v>9</v>
      </c>
      <c r="C21" t="s">
        <v>10</v>
      </c>
      <c r="D21" t="s">
        <v>11</v>
      </c>
      <c r="E21" t="s">
        <v>12</v>
      </c>
      <c r="F21" t="s">
        <v>13</v>
      </c>
      <c r="G21" t="s">
        <v>33</v>
      </c>
      <c r="H21">
        <v>0</v>
      </c>
    </row>
    <row r="22" spans="1:10" hidden="1" x14ac:dyDescent="0.3">
      <c r="A22" t="s">
        <v>8</v>
      </c>
      <c r="B22" t="s">
        <v>9</v>
      </c>
      <c r="C22" t="s">
        <v>10</v>
      </c>
      <c r="D22" t="s">
        <v>11</v>
      </c>
      <c r="E22" t="s">
        <v>12</v>
      </c>
      <c r="F22" t="s">
        <v>13</v>
      </c>
      <c r="G22" t="s">
        <v>34</v>
      </c>
      <c r="H22">
        <v>0</v>
      </c>
    </row>
    <row r="23" spans="1:10" hidden="1" x14ac:dyDescent="0.3">
      <c r="A23" t="s">
        <v>8</v>
      </c>
      <c r="B23" t="s">
        <v>9</v>
      </c>
      <c r="C23" t="s">
        <v>10</v>
      </c>
      <c r="D23" t="s">
        <v>11</v>
      </c>
      <c r="E23" t="s">
        <v>12</v>
      </c>
      <c r="F23" t="s">
        <v>13</v>
      </c>
      <c r="G23" t="s">
        <v>35</v>
      </c>
      <c r="H23">
        <v>0</v>
      </c>
    </row>
    <row r="24" spans="1:10" hidden="1" x14ac:dyDescent="0.3">
      <c r="A24" t="s">
        <v>8</v>
      </c>
      <c r="B24" t="s">
        <v>9</v>
      </c>
      <c r="C24" t="s">
        <v>10</v>
      </c>
      <c r="D24" t="s">
        <v>11</v>
      </c>
      <c r="E24" t="s">
        <v>12</v>
      </c>
      <c r="F24" t="s">
        <v>13</v>
      </c>
      <c r="G24" t="s">
        <v>36</v>
      </c>
      <c r="H24">
        <v>0</v>
      </c>
    </row>
    <row r="25" spans="1:10" hidden="1" x14ac:dyDescent="0.3">
      <c r="A25" t="s">
        <v>8</v>
      </c>
      <c r="B25" t="s">
        <v>9</v>
      </c>
      <c r="C25" t="s">
        <v>10</v>
      </c>
      <c r="D25" t="s">
        <v>11</v>
      </c>
      <c r="E25" t="s">
        <v>12</v>
      </c>
      <c r="F25" t="s">
        <v>13</v>
      </c>
      <c r="G25" t="s">
        <v>37</v>
      </c>
      <c r="H25">
        <v>14917.427250000001</v>
      </c>
    </row>
    <row r="26" spans="1:10" hidden="1" x14ac:dyDescent="0.3">
      <c r="A26" t="s">
        <v>8</v>
      </c>
      <c r="B26" t="s">
        <v>9</v>
      </c>
      <c r="C26" t="s">
        <v>10</v>
      </c>
      <c r="D26" t="s">
        <v>11</v>
      </c>
      <c r="E26" t="s">
        <v>12</v>
      </c>
      <c r="F26" t="s">
        <v>13</v>
      </c>
      <c r="G26" t="s">
        <v>38</v>
      </c>
      <c r="H26">
        <v>0</v>
      </c>
    </row>
    <row r="27" spans="1:10" hidden="1" x14ac:dyDescent="0.3">
      <c r="A27" t="s">
        <v>8</v>
      </c>
      <c r="B27" t="s">
        <v>9</v>
      </c>
      <c r="C27" t="s">
        <v>10</v>
      </c>
      <c r="D27" t="s">
        <v>11</v>
      </c>
      <c r="E27" t="s">
        <v>12</v>
      </c>
      <c r="F27" t="s">
        <v>13</v>
      </c>
      <c r="G27" t="s">
        <v>39</v>
      </c>
      <c r="H27">
        <v>0</v>
      </c>
    </row>
    <row r="28" spans="1:10" hidden="1" x14ac:dyDescent="0.3">
      <c r="A28" t="s">
        <v>8</v>
      </c>
      <c r="B28" t="s">
        <v>9</v>
      </c>
      <c r="C28" t="s">
        <v>10</v>
      </c>
      <c r="D28" t="s">
        <v>11</v>
      </c>
      <c r="E28" t="s">
        <v>12</v>
      </c>
      <c r="F28" t="s">
        <v>13</v>
      </c>
      <c r="G28" t="s">
        <v>40</v>
      </c>
      <c r="H28">
        <v>0</v>
      </c>
    </row>
    <row r="29" spans="1:10" hidden="1" x14ac:dyDescent="0.3">
      <c r="A29" t="s">
        <v>8</v>
      </c>
      <c r="B29" t="s">
        <v>9</v>
      </c>
      <c r="C29" t="s">
        <v>10</v>
      </c>
      <c r="D29" t="s">
        <v>11</v>
      </c>
      <c r="E29" t="s">
        <v>12</v>
      </c>
      <c r="F29" t="s">
        <v>13</v>
      </c>
      <c r="G29" t="s">
        <v>41</v>
      </c>
      <c r="H29">
        <v>0</v>
      </c>
    </row>
    <row r="30" spans="1:10" hidden="1" x14ac:dyDescent="0.3">
      <c r="A30" t="s">
        <v>8</v>
      </c>
      <c r="B30" t="s">
        <v>9</v>
      </c>
      <c r="C30" t="s">
        <v>10</v>
      </c>
      <c r="D30" t="s">
        <v>11</v>
      </c>
      <c r="E30" t="s">
        <v>12</v>
      </c>
      <c r="F30" t="s">
        <v>13</v>
      </c>
      <c r="G30" t="s">
        <v>42</v>
      </c>
      <c r="H30">
        <v>0</v>
      </c>
    </row>
    <row r="31" spans="1:10" hidden="1" x14ac:dyDescent="0.3">
      <c r="A31" t="s">
        <v>8</v>
      </c>
      <c r="B31" t="s">
        <v>9</v>
      </c>
      <c r="C31" t="s">
        <v>10</v>
      </c>
      <c r="D31" t="s">
        <v>11</v>
      </c>
      <c r="E31" t="s">
        <v>12</v>
      </c>
      <c r="F31" t="s">
        <v>13</v>
      </c>
      <c r="G31" t="s">
        <v>43</v>
      </c>
      <c r="H31">
        <v>0</v>
      </c>
    </row>
    <row r="32" spans="1:10" hidden="1" x14ac:dyDescent="0.3">
      <c r="A32" t="s">
        <v>8</v>
      </c>
      <c r="B32" t="s">
        <v>9</v>
      </c>
      <c r="C32" t="s">
        <v>10</v>
      </c>
      <c r="D32" t="s">
        <v>44</v>
      </c>
      <c r="E32" t="s">
        <v>12</v>
      </c>
      <c r="F32" t="s">
        <v>13</v>
      </c>
      <c r="G32" t="s">
        <v>14</v>
      </c>
      <c r="H32">
        <v>50222.20134</v>
      </c>
      <c r="I32">
        <f>H32+H33+H34</f>
        <v>53221.308202500004</v>
      </c>
      <c r="J32">
        <f>(H32-H2)/H2*100</f>
        <v>10.123176548395648</v>
      </c>
    </row>
    <row r="33" spans="1:13" hidden="1" x14ac:dyDescent="0.3">
      <c r="A33" t="s">
        <v>8</v>
      </c>
      <c r="B33" t="s">
        <v>9</v>
      </c>
      <c r="C33" t="s">
        <v>10</v>
      </c>
      <c r="D33" t="s">
        <v>44</v>
      </c>
      <c r="E33" t="s">
        <v>12</v>
      </c>
      <c r="F33" t="s">
        <v>13</v>
      </c>
      <c r="G33" t="s">
        <v>15</v>
      </c>
      <c r="H33">
        <v>2789.5153770000002</v>
      </c>
      <c r="J33">
        <f>(H3-H33)/H3*100</f>
        <v>67.276694711646556</v>
      </c>
    </row>
    <row r="34" spans="1:13" hidden="1" x14ac:dyDescent="0.3">
      <c r="A34" t="s">
        <v>8</v>
      </c>
      <c r="B34" t="s">
        <v>9</v>
      </c>
      <c r="C34" t="s">
        <v>10</v>
      </c>
      <c r="D34" t="s">
        <v>44</v>
      </c>
      <c r="E34" t="s">
        <v>12</v>
      </c>
      <c r="F34" t="s">
        <v>13</v>
      </c>
      <c r="G34" t="s">
        <v>16</v>
      </c>
      <c r="H34">
        <v>209.5914855</v>
      </c>
    </row>
    <row r="35" spans="1:13" hidden="1" x14ac:dyDescent="0.3">
      <c r="A35" t="s">
        <v>8</v>
      </c>
      <c r="B35" t="s">
        <v>9</v>
      </c>
      <c r="C35" t="s">
        <v>10</v>
      </c>
      <c r="D35" t="s">
        <v>44</v>
      </c>
      <c r="E35" t="s">
        <v>12</v>
      </c>
      <c r="F35" t="s">
        <v>13</v>
      </c>
      <c r="G35" t="s">
        <v>17</v>
      </c>
      <c r="H35">
        <v>14040.60865</v>
      </c>
    </row>
    <row r="36" spans="1:13" hidden="1" x14ac:dyDescent="0.3">
      <c r="A36" t="s">
        <v>8</v>
      </c>
      <c r="B36" t="s">
        <v>9</v>
      </c>
      <c r="C36" t="s">
        <v>10</v>
      </c>
      <c r="D36" t="s">
        <v>44</v>
      </c>
      <c r="E36" t="s">
        <v>12</v>
      </c>
      <c r="F36" t="s">
        <v>13</v>
      </c>
      <c r="G36" t="s">
        <v>18</v>
      </c>
      <c r="H36">
        <v>0</v>
      </c>
    </row>
    <row r="37" spans="1:13" hidden="1" x14ac:dyDescent="0.3">
      <c r="A37" t="s">
        <v>8</v>
      </c>
      <c r="B37" t="s">
        <v>9</v>
      </c>
      <c r="C37" t="s">
        <v>10</v>
      </c>
      <c r="D37" t="s">
        <v>44</v>
      </c>
      <c r="E37" t="s">
        <v>12</v>
      </c>
      <c r="F37" t="s">
        <v>13</v>
      </c>
      <c r="G37" t="s">
        <v>19</v>
      </c>
      <c r="H37">
        <v>8374.6917990000002</v>
      </c>
    </row>
    <row r="38" spans="1:13" hidden="1" x14ac:dyDescent="0.3">
      <c r="A38" t="s">
        <v>8</v>
      </c>
      <c r="B38" t="s">
        <v>9</v>
      </c>
      <c r="C38" t="s">
        <v>10</v>
      </c>
      <c r="D38" t="s">
        <v>44</v>
      </c>
      <c r="E38" t="s">
        <v>12</v>
      </c>
      <c r="F38" t="s">
        <v>13</v>
      </c>
      <c r="G38" t="s">
        <v>20</v>
      </c>
      <c r="H38">
        <v>0</v>
      </c>
    </row>
    <row r="39" spans="1:13" hidden="1" x14ac:dyDescent="0.3">
      <c r="A39" t="s">
        <v>8</v>
      </c>
      <c r="B39" t="s">
        <v>9</v>
      </c>
      <c r="C39" t="s">
        <v>10</v>
      </c>
      <c r="D39" t="s">
        <v>44</v>
      </c>
      <c r="E39" t="s">
        <v>12</v>
      </c>
      <c r="F39" t="s">
        <v>13</v>
      </c>
      <c r="G39" t="s">
        <v>21</v>
      </c>
      <c r="H39">
        <v>62.777853659999998</v>
      </c>
    </row>
    <row r="40" spans="1:13" hidden="1" x14ac:dyDescent="0.3">
      <c r="A40" t="s">
        <v>8</v>
      </c>
      <c r="B40" t="s">
        <v>9</v>
      </c>
      <c r="C40" t="s">
        <v>10</v>
      </c>
      <c r="D40" t="s">
        <v>44</v>
      </c>
      <c r="E40" t="s">
        <v>12</v>
      </c>
      <c r="F40" t="s">
        <v>13</v>
      </c>
      <c r="G40" t="s">
        <v>22</v>
      </c>
      <c r="H40">
        <v>5981.7157500000003</v>
      </c>
    </row>
    <row r="41" spans="1:13" hidden="1" x14ac:dyDescent="0.3">
      <c r="A41" t="s">
        <v>8</v>
      </c>
      <c r="B41" t="s">
        <v>9</v>
      </c>
      <c r="C41" t="s">
        <v>10</v>
      </c>
      <c r="D41" t="s">
        <v>44</v>
      </c>
      <c r="E41" t="s">
        <v>12</v>
      </c>
      <c r="F41" t="s">
        <v>13</v>
      </c>
      <c r="G41" t="s">
        <v>23</v>
      </c>
      <c r="H41">
        <v>3772.8082420000001</v>
      </c>
    </row>
    <row r="42" spans="1:13" hidden="1" x14ac:dyDescent="0.3">
      <c r="A42" t="s">
        <v>8</v>
      </c>
      <c r="B42" t="s">
        <v>9</v>
      </c>
      <c r="C42" t="s">
        <v>10</v>
      </c>
      <c r="D42" t="s">
        <v>44</v>
      </c>
      <c r="E42" t="s">
        <v>12</v>
      </c>
      <c r="F42" t="s">
        <v>13</v>
      </c>
      <c r="G42" t="s">
        <v>24</v>
      </c>
      <c r="H42">
        <v>107880.8374</v>
      </c>
      <c r="M42" s="6">
        <f>H42/1000</f>
        <v>107.8808374</v>
      </c>
    </row>
    <row r="43" spans="1:13" hidden="1" x14ac:dyDescent="0.3">
      <c r="A43" t="s">
        <v>8</v>
      </c>
      <c r="B43" t="s">
        <v>9</v>
      </c>
      <c r="C43" t="s">
        <v>10</v>
      </c>
      <c r="D43" t="s">
        <v>44</v>
      </c>
      <c r="E43" t="s">
        <v>12</v>
      </c>
      <c r="F43" t="s">
        <v>13</v>
      </c>
      <c r="G43" t="s">
        <v>25</v>
      </c>
      <c r="H43">
        <v>0</v>
      </c>
    </row>
    <row r="44" spans="1:13" hidden="1" x14ac:dyDescent="0.3">
      <c r="A44" t="s">
        <v>8</v>
      </c>
      <c r="B44" t="s">
        <v>9</v>
      </c>
      <c r="C44" t="s">
        <v>10</v>
      </c>
      <c r="D44" t="s">
        <v>44</v>
      </c>
      <c r="E44" t="s">
        <v>12</v>
      </c>
      <c r="F44" t="s">
        <v>13</v>
      </c>
      <c r="G44" t="s">
        <v>26</v>
      </c>
      <c r="H44">
        <v>12872.47372</v>
      </c>
      <c r="I44" s="6"/>
    </row>
    <row r="45" spans="1:13" hidden="1" x14ac:dyDescent="0.3">
      <c r="A45" t="s">
        <v>8</v>
      </c>
      <c r="B45" t="s">
        <v>9</v>
      </c>
      <c r="C45" t="s">
        <v>10</v>
      </c>
      <c r="D45" t="s">
        <v>44</v>
      </c>
      <c r="E45" t="s">
        <v>12</v>
      </c>
      <c r="F45" t="s">
        <v>13</v>
      </c>
      <c r="G45" t="s">
        <v>27</v>
      </c>
      <c r="H45">
        <v>0</v>
      </c>
    </row>
    <row r="46" spans="1:13" hidden="1" x14ac:dyDescent="0.3">
      <c r="A46" t="s">
        <v>8</v>
      </c>
      <c r="B46" t="s">
        <v>9</v>
      </c>
      <c r="C46" t="s">
        <v>10</v>
      </c>
      <c r="D46" t="s">
        <v>44</v>
      </c>
      <c r="E46" t="s">
        <v>12</v>
      </c>
      <c r="F46" t="s">
        <v>13</v>
      </c>
      <c r="G46" t="s">
        <v>28</v>
      </c>
      <c r="H46">
        <v>3268.045325</v>
      </c>
      <c r="I46" s="6"/>
    </row>
    <row r="47" spans="1:13" hidden="1" x14ac:dyDescent="0.3">
      <c r="A47" t="s">
        <v>8</v>
      </c>
      <c r="B47" t="s">
        <v>9</v>
      </c>
      <c r="C47" t="s">
        <v>10</v>
      </c>
      <c r="D47" t="s">
        <v>44</v>
      </c>
      <c r="E47" t="s">
        <v>12</v>
      </c>
      <c r="F47" t="s">
        <v>13</v>
      </c>
      <c r="G47" t="s">
        <v>29</v>
      </c>
      <c r="H47">
        <v>4965.4810950000001</v>
      </c>
      <c r="I47" s="6">
        <f>SUM(H44:H47)/1000</f>
        <v>21.106000139999999</v>
      </c>
    </row>
    <row r="48" spans="1:13" hidden="1" x14ac:dyDescent="0.3">
      <c r="A48" t="s">
        <v>8</v>
      </c>
      <c r="B48" t="s">
        <v>9</v>
      </c>
      <c r="C48" t="s">
        <v>10</v>
      </c>
      <c r="D48" t="s">
        <v>44</v>
      </c>
      <c r="E48" t="s">
        <v>12</v>
      </c>
      <c r="F48" t="s">
        <v>13</v>
      </c>
      <c r="G48" t="s">
        <v>30</v>
      </c>
      <c r="H48">
        <v>20274.193630000002</v>
      </c>
    </row>
    <row r="49" spans="1:8" hidden="1" x14ac:dyDescent="0.3">
      <c r="A49" t="s">
        <v>8</v>
      </c>
      <c r="B49" t="s">
        <v>9</v>
      </c>
      <c r="C49" t="s">
        <v>10</v>
      </c>
      <c r="D49" t="s">
        <v>44</v>
      </c>
      <c r="E49" t="s">
        <v>12</v>
      </c>
      <c r="F49" t="s">
        <v>13</v>
      </c>
      <c r="G49" t="s">
        <v>31</v>
      </c>
      <c r="H49">
        <v>760.50023729999998</v>
      </c>
    </row>
    <row r="50" spans="1:8" hidden="1" x14ac:dyDescent="0.3">
      <c r="A50" t="s">
        <v>8</v>
      </c>
      <c r="B50" t="s">
        <v>9</v>
      </c>
      <c r="C50" t="s">
        <v>10</v>
      </c>
      <c r="D50" t="s">
        <v>44</v>
      </c>
      <c r="E50" t="s">
        <v>12</v>
      </c>
      <c r="F50" t="s">
        <v>13</v>
      </c>
      <c r="G50" t="s">
        <v>32</v>
      </c>
      <c r="H50">
        <v>0</v>
      </c>
    </row>
    <row r="51" spans="1:8" hidden="1" x14ac:dyDescent="0.3">
      <c r="A51" t="s">
        <v>8</v>
      </c>
      <c r="B51" t="s">
        <v>9</v>
      </c>
      <c r="C51" t="s">
        <v>10</v>
      </c>
      <c r="D51" t="s">
        <v>44</v>
      </c>
      <c r="E51" t="s">
        <v>12</v>
      </c>
      <c r="F51" t="s">
        <v>13</v>
      </c>
      <c r="G51" t="s">
        <v>33</v>
      </c>
      <c r="H51">
        <v>0</v>
      </c>
    </row>
    <row r="52" spans="1:8" hidden="1" x14ac:dyDescent="0.3">
      <c r="A52" t="s">
        <v>8</v>
      </c>
      <c r="B52" t="s">
        <v>9</v>
      </c>
      <c r="C52" t="s">
        <v>10</v>
      </c>
      <c r="D52" t="s">
        <v>44</v>
      </c>
      <c r="E52" t="s">
        <v>12</v>
      </c>
      <c r="F52" t="s">
        <v>13</v>
      </c>
      <c r="G52" t="s">
        <v>34</v>
      </c>
      <c r="H52">
        <v>0</v>
      </c>
    </row>
    <row r="53" spans="1:8" hidden="1" x14ac:dyDescent="0.3">
      <c r="A53" t="s">
        <v>8</v>
      </c>
      <c r="B53" t="s">
        <v>9</v>
      </c>
      <c r="C53" t="s">
        <v>10</v>
      </c>
      <c r="D53" t="s">
        <v>44</v>
      </c>
      <c r="E53" t="s">
        <v>12</v>
      </c>
      <c r="F53" t="s">
        <v>13</v>
      </c>
      <c r="G53" t="s">
        <v>35</v>
      </c>
      <c r="H53">
        <v>0</v>
      </c>
    </row>
    <row r="54" spans="1:8" hidden="1" x14ac:dyDescent="0.3">
      <c r="A54" t="s">
        <v>8</v>
      </c>
      <c r="B54" t="s">
        <v>9</v>
      </c>
      <c r="C54" t="s">
        <v>10</v>
      </c>
      <c r="D54" t="s">
        <v>44</v>
      </c>
      <c r="E54" t="s">
        <v>12</v>
      </c>
      <c r="F54" t="s">
        <v>13</v>
      </c>
      <c r="G54" t="s">
        <v>36</v>
      </c>
      <c r="H54">
        <v>0</v>
      </c>
    </row>
    <row r="55" spans="1:8" hidden="1" x14ac:dyDescent="0.3">
      <c r="A55" t="s">
        <v>8</v>
      </c>
      <c r="B55" t="s">
        <v>9</v>
      </c>
      <c r="C55" t="s">
        <v>10</v>
      </c>
      <c r="D55" t="s">
        <v>44</v>
      </c>
      <c r="E55" t="s">
        <v>12</v>
      </c>
      <c r="F55" t="s">
        <v>13</v>
      </c>
      <c r="G55" t="s">
        <v>37</v>
      </c>
      <c r="H55">
        <v>5038.7880510000005</v>
      </c>
    </row>
    <row r="56" spans="1:8" hidden="1" x14ac:dyDescent="0.3">
      <c r="A56" t="s">
        <v>8</v>
      </c>
      <c r="B56" t="s">
        <v>9</v>
      </c>
      <c r="C56" t="s">
        <v>10</v>
      </c>
      <c r="D56" t="s">
        <v>44</v>
      </c>
      <c r="E56" t="s">
        <v>12</v>
      </c>
      <c r="F56" t="s">
        <v>13</v>
      </c>
      <c r="G56" t="s">
        <v>38</v>
      </c>
      <c r="H56">
        <v>0</v>
      </c>
    </row>
    <row r="57" spans="1:8" hidden="1" x14ac:dyDescent="0.3">
      <c r="A57" t="s">
        <v>8</v>
      </c>
      <c r="B57" t="s">
        <v>9</v>
      </c>
      <c r="C57" t="s">
        <v>10</v>
      </c>
      <c r="D57" t="s">
        <v>44</v>
      </c>
      <c r="E57" t="s">
        <v>12</v>
      </c>
      <c r="F57" t="s">
        <v>13</v>
      </c>
      <c r="G57" t="s">
        <v>39</v>
      </c>
      <c r="H57">
        <v>0</v>
      </c>
    </row>
    <row r="58" spans="1:8" hidden="1" x14ac:dyDescent="0.3">
      <c r="A58" t="s">
        <v>8</v>
      </c>
      <c r="B58" t="s">
        <v>9</v>
      </c>
      <c r="C58" t="s">
        <v>10</v>
      </c>
      <c r="D58" t="s">
        <v>44</v>
      </c>
      <c r="E58" t="s">
        <v>12</v>
      </c>
      <c r="F58" t="s">
        <v>13</v>
      </c>
      <c r="G58" t="s">
        <v>40</v>
      </c>
      <c r="H58">
        <v>0</v>
      </c>
    </row>
    <row r="59" spans="1:8" hidden="1" x14ac:dyDescent="0.3">
      <c r="A59" t="s">
        <v>8</v>
      </c>
      <c r="B59" t="s">
        <v>9</v>
      </c>
      <c r="C59" t="s">
        <v>10</v>
      </c>
      <c r="D59" t="s">
        <v>44</v>
      </c>
      <c r="E59" t="s">
        <v>12</v>
      </c>
      <c r="F59" t="s">
        <v>13</v>
      </c>
      <c r="G59" t="s">
        <v>41</v>
      </c>
      <c r="H59">
        <v>0</v>
      </c>
    </row>
    <row r="60" spans="1:8" hidden="1" x14ac:dyDescent="0.3">
      <c r="A60" t="s">
        <v>8</v>
      </c>
      <c r="B60" t="s">
        <v>9</v>
      </c>
      <c r="C60" t="s">
        <v>10</v>
      </c>
      <c r="D60" t="s">
        <v>44</v>
      </c>
      <c r="E60" t="s">
        <v>12</v>
      </c>
      <c r="F60" t="s">
        <v>13</v>
      </c>
      <c r="G60" t="s">
        <v>42</v>
      </c>
      <c r="H60">
        <v>33936.785430000004</v>
      </c>
    </row>
    <row r="61" spans="1:8" hidden="1" x14ac:dyDescent="0.3">
      <c r="A61" t="s">
        <v>8</v>
      </c>
      <c r="B61" t="s">
        <v>9</v>
      </c>
      <c r="C61" t="s">
        <v>10</v>
      </c>
      <c r="D61" t="s">
        <v>44</v>
      </c>
      <c r="E61" t="s">
        <v>12</v>
      </c>
      <c r="F61" t="s">
        <v>13</v>
      </c>
      <c r="G61" t="s">
        <v>43</v>
      </c>
      <c r="H61">
        <v>1752.010612</v>
      </c>
    </row>
    <row r="62" spans="1:8" hidden="1" x14ac:dyDescent="0.3">
      <c r="A62" t="s">
        <v>8</v>
      </c>
      <c r="B62" t="s">
        <v>9</v>
      </c>
      <c r="C62" t="s">
        <v>45</v>
      </c>
      <c r="D62" t="s">
        <v>11</v>
      </c>
      <c r="E62" t="s">
        <v>12</v>
      </c>
      <c r="F62" t="s">
        <v>13</v>
      </c>
      <c r="G62" t="s">
        <v>14</v>
      </c>
      <c r="H62">
        <v>42686.830990000002</v>
      </c>
    </row>
    <row r="63" spans="1:8" hidden="1" x14ac:dyDescent="0.3">
      <c r="A63" t="s">
        <v>8</v>
      </c>
      <c r="B63" t="s">
        <v>9</v>
      </c>
      <c r="C63" t="s">
        <v>45</v>
      </c>
      <c r="D63" t="s">
        <v>11</v>
      </c>
      <c r="E63" t="s">
        <v>12</v>
      </c>
      <c r="F63" t="s">
        <v>13</v>
      </c>
      <c r="G63" t="s">
        <v>15</v>
      </c>
      <c r="H63">
        <v>9124.2424749999991</v>
      </c>
    </row>
    <row r="64" spans="1:8" hidden="1" x14ac:dyDescent="0.3">
      <c r="A64" t="s">
        <v>8</v>
      </c>
      <c r="B64" t="s">
        <v>9</v>
      </c>
      <c r="C64" t="s">
        <v>45</v>
      </c>
      <c r="D64" t="s">
        <v>11</v>
      </c>
      <c r="E64" t="s">
        <v>12</v>
      </c>
      <c r="F64" t="s">
        <v>13</v>
      </c>
      <c r="G64" t="s">
        <v>16</v>
      </c>
      <c r="H64">
        <v>7.6749819170000002</v>
      </c>
    </row>
    <row r="65" spans="1:13" hidden="1" x14ac:dyDescent="0.3">
      <c r="A65" t="s">
        <v>8</v>
      </c>
      <c r="B65" t="s">
        <v>9</v>
      </c>
      <c r="C65" t="s">
        <v>45</v>
      </c>
      <c r="D65" t="s">
        <v>11</v>
      </c>
      <c r="E65" t="s">
        <v>12</v>
      </c>
      <c r="F65" t="s">
        <v>13</v>
      </c>
      <c r="G65" t="s">
        <v>17</v>
      </c>
      <c r="H65">
        <v>0</v>
      </c>
    </row>
    <row r="66" spans="1:13" hidden="1" x14ac:dyDescent="0.3">
      <c r="A66" t="s">
        <v>8</v>
      </c>
      <c r="B66" t="s">
        <v>9</v>
      </c>
      <c r="C66" t="s">
        <v>45</v>
      </c>
      <c r="D66" t="s">
        <v>11</v>
      </c>
      <c r="E66" t="s">
        <v>12</v>
      </c>
      <c r="F66" t="s">
        <v>13</v>
      </c>
      <c r="G66" t="s">
        <v>18</v>
      </c>
      <c r="H66">
        <v>0</v>
      </c>
    </row>
    <row r="67" spans="1:13" hidden="1" x14ac:dyDescent="0.3">
      <c r="A67" t="s">
        <v>8</v>
      </c>
      <c r="B67" t="s">
        <v>9</v>
      </c>
      <c r="C67" t="s">
        <v>45</v>
      </c>
      <c r="D67" t="s">
        <v>11</v>
      </c>
      <c r="E67" t="s">
        <v>12</v>
      </c>
      <c r="F67" t="s">
        <v>13</v>
      </c>
      <c r="G67" t="s">
        <v>19</v>
      </c>
      <c r="H67">
        <v>13422.44707</v>
      </c>
    </row>
    <row r="68" spans="1:13" hidden="1" x14ac:dyDescent="0.3">
      <c r="A68" t="s">
        <v>8</v>
      </c>
      <c r="B68" t="s">
        <v>9</v>
      </c>
      <c r="C68" t="s">
        <v>45</v>
      </c>
      <c r="D68" t="s">
        <v>11</v>
      </c>
      <c r="E68" t="s">
        <v>12</v>
      </c>
      <c r="F68" t="s">
        <v>13</v>
      </c>
      <c r="G68" t="s">
        <v>20</v>
      </c>
      <c r="H68">
        <v>0</v>
      </c>
    </row>
    <row r="69" spans="1:13" hidden="1" x14ac:dyDescent="0.3">
      <c r="A69" t="s">
        <v>8</v>
      </c>
      <c r="B69" t="s">
        <v>9</v>
      </c>
      <c r="C69" t="s">
        <v>45</v>
      </c>
      <c r="D69" t="s">
        <v>11</v>
      </c>
      <c r="E69" t="s">
        <v>12</v>
      </c>
      <c r="F69" t="s">
        <v>13</v>
      </c>
      <c r="G69" t="s">
        <v>21</v>
      </c>
      <c r="H69">
        <v>62.777853659999998</v>
      </c>
    </row>
    <row r="70" spans="1:13" hidden="1" x14ac:dyDescent="0.3">
      <c r="A70" t="s">
        <v>8</v>
      </c>
      <c r="B70" t="s">
        <v>9</v>
      </c>
      <c r="C70" t="s">
        <v>45</v>
      </c>
      <c r="D70" t="s">
        <v>11</v>
      </c>
      <c r="E70" t="s">
        <v>12</v>
      </c>
      <c r="F70" t="s">
        <v>13</v>
      </c>
      <c r="G70" t="s">
        <v>22</v>
      </c>
      <c r="H70">
        <v>10889.94766</v>
      </c>
    </row>
    <row r="71" spans="1:13" hidden="1" x14ac:dyDescent="0.3">
      <c r="A71" t="s">
        <v>8</v>
      </c>
      <c r="B71" t="s">
        <v>9</v>
      </c>
      <c r="C71" t="s">
        <v>45</v>
      </c>
      <c r="D71" t="s">
        <v>11</v>
      </c>
      <c r="E71" t="s">
        <v>12</v>
      </c>
      <c r="F71" t="s">
        <v>13</v>
      </c>
      <c r="G71" t="s">
        <v>23</v>
      </c>
      <c r="H71">
        <v>7217.3369249999996</v>
      </c>
    </row>
    <row r="72" spans="1:13" hidden="1" x14ac:dyDescent="0.3">
      <c r="A72" t="s">
        <v>8</v>
      </c>
      <c r="B72" t="s">
        <v>9</v>
      </c>
      <c r="C72" t="s">
        <v>45</v>
      </c>
      <c r="D72" t="s">
        <v>11</v>
      </c>
      <c r="E72" t="s">
        <v>12</v>
      </c>
      <c r="F72" t="s">
        <v>13</v>
      </c>
      <c r="G72" t="s">
        <v>24</v>
      </c>
      <c r="H72">
        <v>105316.9417</v>
      </c>
      <c r="M72" s="6">
        <f>H72/1000</f>
        <v>105.3169417</v>
      </c>
    </row>
    <row r="73" spans="1:13" hidden="1" x14ac:dyDescent="0.3">
      <c r="A73" t="s">
        <v>8</v>
      </c>
      <c r="B73" t="s">
        <v>9</v>
      </c>
      <c r="C73" t="s">
        <v>45</v>
      </c>
      <c r="D73" t="s">
        <v>11</v>
      </c>
      <c r="E73" t="s">
        <v>12</v>
      </c>
      <c r="F73" t="s">
        <v>13</v>
      </c>
      <c r="G73" t="s">
        <v>25</v>
      </c>
      <c r="H73">
        <v>0</v>
      </c>
    </row>
    <row r="74" spans="1:13" hidden="1" x14ac:dyDescent="0.3">
      <c r="A74" t="s">
        <v>8</v>
      </c>
      <c r="B74" t="s">
        <v>9</v>
      </c>
      <c r="C74" t="s">
        <v>45</v>
      </c>
      <c r="D74" t="s">
        <v>11</v>
      </c>
      <c r="E74" t="s">
        <v>12</v>
      </c>
      <c r="F74" t="s">
        <v>13</v>
      </c>
      <c r="G74" t="s">
        <v>26</v>
      </c>
      <c r="H74">
        <v>45692.386209999997</v>
      </c>
      <c r="I74" s="6"/>
    </row>
    <row r="75" spans="1:13" hidden="1" x14ac:dyDescent="0.3">
      <c r="A75" t="s">
        <v>8</v>
      </c>
      <c r="B75" t="s">
        <v>9</v>
      </c>
      <c r="C75" t="s">
        <v>45</v>
      </c>
      <c r="D75" t="s">
        <v>11</v>
      </c>
      <c r="E75" t="s">
        <v>12</v>
      </c>
      <c r="F75" t="s">
        <v>13</v>
      </c>
      <c r="G75" t="s">
        <v>27</v>
      </c>
      <c r="H75">
        <v>0</v>
      </c>
    </row>
    <row r="76" spans="1:13" hidden="1" x14ac:dyDescent="0.3">
      <c r="A76" t="s">
        <v>8</v>
      </c>
      <c r="B76" t="s">
        <v>9</v>
      </c>
      <c r="C76" t="s">
        <v>45</v>
      </c>
      <c r="D76" t="s">
        <v>11</v>
      </c>
      <c r="E76" t="s">
        <v>12</v>
      </c>
      <c r="F76" t="s">
        <v>13</v>
      </c>
      <c r="G76" t="s">
        <v>28</v>
      </c>
      <c r="H76">
        <v>0</v>
      </c>
      <c r="I76" s="6"/>
    </row>
    <row r="77" spans="1:13" hidden="1" x14ac:dyDescent="0.3">
      <c r="A77" t="s">
        <v>8</v>
      </c>
      <c r="B77" t="s">
        <v>9</v>
      </c>
      <c r="C77" t="s">
        <v>45</v>
      </c>
      <c r="D77" t="s">
        <v>11</v>
      </c>
      <c r="E77" t="s">
        <v>12</v>
      </c>
      <c r="F77" t="s">
        <v>13</v>
      </c>
      <c r="G77" t="s">
        <v>29</v>
      </c>
      <c r="H77">
        <v>57.249187650000003</v>
      </c>
      <c r="I77" s="6">
        <f>SUM(H74:H77)/1000</f>
        <v>45.749635397649996</v>
      </c>
    </row>
    <row r="78" spans="1:13" hidden="1" x14ac:dyDescent="0.3">
      <c r="A78" t="s">
        <v>8</v>
      </c>
      <c r="B78" t="s">
        <v>9</v>
      </c>
      <c r="C78" t="s">
        <v>45</v>
      </c>
      <c r="D78" t="s">
        <v>11</v>
      </c>
      <c r="E78" t="s">
        <v>12</v>
      </c>
      <c r="F78" t="s">
        <v>13</v>
      </c>
      <c r="G78" t="s">
        <v>30</v>
      </c>
      <c r="H78">
        <v>50354.865440000001</v>
      </c>
    </row>
    <row r="79" spans="1:13" hidden="1" x14ac:dyDescent="0.3">
      <c r="A79" t="s">
        <v>8</v>
      </c>
      <c r="B79" t="s">
        <v>9</v>
      </c>
      <c r="C79" t="s">
        <v>45</v>
      </c>
      <c r="D79" t="s">
        <v>11</v>
      </c>
      <c r="E79" t="s">
        <v>12</v>
      </c>
      <c r="F79" t="s">
        <v>13</v>
      </c>
      <c r="G79" t="s">
        <v>31</v>
      </c>
      <c r="H79">
        <v>8168.8195130000004</v>
      </c>
    </row>
    <row r="80" spans="1:13" hidden="1" x14ac:dyDescent="0.3">
      <c r="A80" t="s">
        <v>8</v>
      </c>
      <c r="B80" t="s">
        <v>9</v>
      </c>
      <c r="C80" t="s">
        <v>45</v>
      </c>
      <c r="D80" t="s">
        <v>11</v>
      </c>
      <c r="E80" t="s">
        <v>12</v>
      </c>
      <c r="F80" t="s">
        <v>13</v>
      </c>
      <c r="G80" t="s">
        <v>32</v>
      </c>
      <c r="H80">
        <v>0</v>
      </c>
    </row>
    <row r="81" spans="1:8" hidden="1" x14ac:dyDescent="0.3">
      <c r="A81" t="s">
        <v>8</v>
      </c>
      <c r="B81" t="s">
        <v>9</v>
      </c>
      <c r="C81" t="s">
        <v>45</v>
      </c>
      <c r="D81" t="s">
        <v>11</v>
      </c>
      <c r="E81" t="s">
        <v>12</v>
      </c>
      <c r="F81" t="s">
        <v>13</v>
      </c>
      <c r="G81" t="s">
        <v>33</v>
      </c>
      <c r="H81">
        <v>0</v>
      </c>
    </row>
    <row r="82" spans="1:8" hidden="1" x14ac:dyDescent="0.3">
      <c r="A82" t="s">
        <v>8</v>
      </c>
      <c r="B82" t="s">
        <v>9</v>
      </c>
      <c r="C82" t="s">
        <v>45</v>
      </c>
      <c r="D82" t="s">
        <v>11</v>
      </c>
      <c r="E82" t="s">
        <v>12</v>
      </c>
      <c r="F82" t="s">
        <v>13</v>
      </c>
      <c r="G82" t="s">
        <v>34</v>
      </c>
      <c r="H82">
        <v>0</v>
      </c>
    </row>
    <row r="83" spans="1:8" hidden="1" x14ac:dyDescent="0.3">
      <c r="A83" t="s">
        <v>8</v>
      </c>
      <c r="B83" t="s">
        <v>9</v>
      </c>
      <c r="C83" t="s">
        <v>45</v>
      </c>
      <c r="D83" t="s">
        <v>11</v>
      </c>
      <c r="E83" t="s">
        <v>12</v>
      </c>
      <c r="F83" t="s">
        <v>13</v>
      </c>
      <c r="G83" t="s">
        <v>35</v>
      </c>
      <c r="H83">
        <v>0</v>
      </c>
    </row>
    <row r="84" spans="1:8" hidden="1" x14ac:dyDescent="0.3">
      <c r="A84" t="s">
        <v>8</v>
      </c>
      <c r="B84" t="s">
        <v>9</v>
      </c>
      <c r="C84" t="s">
        <v>45</v>
      </c>
      <c r="D84" t="s">
        <v>11</v>
      </c>
      <c r="E84" t="s">
        <v>12</v>
      </c>
      <c r="F84" t="s">
        <v>13</v>
      </c>
      <c r="G84" t="s">
        <v>36</v>
      </c>
      <c r="H84">
        <v>0</v>
      </c>
    </row>
    <row r="85" spans="1:8" hidden="1" x14ac:dyDescent="0.3">
      <c r="A85" t="s">
        <v>8</v>
      </c>
      <c r="B85" t="s">
        <v>9</v>
      </c>
      <c r="C85" t="s">
        <v>45</v>
      </c>
      <c r="D85" t="s">
        <v>11</v>
      </c>
      <c r="E85" t="s">
        <v>12</v>
      </c>
      <c r="F85" t="s">
        <v>13</v>
      </c>
      <c r="G85" t="s">
        <v>37</v>
      </c>
      <c r="H85">
        <v>16430.27202</v>
      </c>
    </row>
    <row r="86" spans="1:8" hidden="1" x14ac:dyDescent="0.3">
      <c r="A86" t="s">
        <v>8</v>
      </c>
      <c r="B86" t="s">
        <v>9</v>
      </c>
      <c r="C86" t="s">
        <v>45</v>
      </c>
      <c r="D86" t="s">
        <v>11</v>
      </c>
      <c r="E86" t="s">
        <v>12</v>
      </c>
      <c r="F86" t="s">
        <v>13</v>
      </c>
      <c r="G86" t="s">
        <v>38</v>
      </c>
      <c r="H86">
        <v>0</v>
      </c>
    </row>
    <row r="87" spans="1:8" hidden="1" x14ac:dyDescent="0.3">
      <c r="A87" t="s">
        <v>8</v>
      </c>
      <c r="B87" t="s">
        <v>9</v>
      </c>
      <c r="C87" t="s">
        <v>45</v>
      </c>
      <c r="D87" t="s">
        <v>11</v>
      </c>
      <c r="E87" t="s">
        <v>12</v>
      </c>
      <c r="F87" t="s">
        <v>13</v>
      </c>
      <c r="G87" t="s">
        <v>39</v>
      </c>
      <c r="H87">
        <v>0</v>
      </c>
    </row>
    <row r="88" spans="1:8" hidden="1" x14ac:dyDescent="0.3">
      <c r="A88" t="s">
        <v>8</v>
      </c>
      <c r="B88" t="s">
        <v>9</v>
      </c>
      <c r="C88" t="s">
        <v>45</v>
      </c>
      <c r="D88" t="s">
        <v>11</v>
      </c>
      <c r="E88" t="s">
        <v>12</v>
      </c>
      <c r="F88" t="s">
        <v>13</v>
      </c>
      <c r="G88" t="s">
        <v>40</v>
      </c>
      <c r="H88">
        <v>0</v>
      </c>
    </row>
    <row r="89" spans="1:8" hidden="1" x14ac:dyDescent="0.3">
      <c r="A89" t="s">
        <v>8</v>
      </c>
      <c r="B89" t="s">
        <v>9</v>
      </c>
      <c r="C89" t="s">
        <v>45</v>
      </c>
      <c r="D89" t="s">
        <v>11</v>
      </c>
      <c r="E89" t="s">
        <v>12</v>
      </c>
      <c r="F89" t="s">
        <v>13</v>
      </c>
      <c r="G89" t="s">
        <v>41</v>
      </c>
      <c r="H89">
        <v>0</v>
      </c>
    </row>
    <row r="90" spans="1:8" hidden="1" x14ac:dyDescent="0.3">
      <c r="A90" t="s">
        <v>8</v>
      </c>
      <c r="B90" t="s">
        <v>9</v>
      </c>
      <c r="C90" t="s">
        <v>45</v>
      </c>
      <c r="D90" t="s">
        <v>11</v>
      </c>
      <c r="E90" t="s">
        <v>12</v>
      </c>
      <c r="F90" t="s">
        <v>13</v>
      </c>
      <c r="G90" t="s">
        <v>42</v>
      </c>
      <c r="H90">
        <v>0</v>
      </c>
    </row>
    <row r="91" spans="1:8" hidden="1" x14ac:dyDescent="0.3">
      <c r="A91" t="s">
        <v>8</v>
      </c>
      <c r="B91" t="s">
        <v>9</v>
      </c>
      <c r="C91" t="s">
        <v>45</v>
      </c>
      <c r="D91" t="s">
        <v>11</v>
      </c>
      <c r="E91" t="s">
        <v>12</v>
      </c>
      <c r="F91" t="s">
        <v>13</v>
      </c>
      <c r="G91" t="s">
        <v>43</v>
      </c>
      <c r="H91">
        <v>0</v>
      </c>
    </row>
    <row r="92" spans="1:8" hidden="1" x14ac:dyDescent="0.3">
      <c r="A92" t="s">
        <v>8</v>
      </c>
      <c r="B92" t="s">
        <v>9</v>
      </c>
      <c r="C92" t="s">
        <v>45</v>
      </c>
      <c r="D92" t="s">
        <v>44</v>
      </c>
      <c r="E92" t="s">
        <v>12</v>
      </c>
      <c r="F92" t="s">
        <v>13</v>
      </c>
      <c r="G92" t="s">
        <v>14</v>
      </c>
      <c r="H92">
        <v>48867.143049999999</v>
      </c>
    </row>
    <row r="93" spans="1:8" hidden="1" x14ac:dyDescent="0.3">
      <c r="A93" t="s">
        <v>8</v>
      </c>
      <c r="B93" t="s">
        <v>9</v>
      </c>
      <c r="C93" t="s">
        <v>45</v>
      </c>
      <c r="D93" t="s">
        <v>44</v>
      </c>
      <c r="E93" t="s">
        <v>12</v>
      </c>
      <c r="F93" t="s">
        <v>13</v>
      </c>
      <c r="G93" t="s">
        <v>15</v>
      </c>
      <c r="H93">
        <v>2610.6186480000001</v>
      </c>
    </row>
    <row r="94" spans="1:8" hidden="1" x14ac:dyDescent="0.3">
      <c r="A94" t="s">
        <v>8</v>
      </c>
      <c r="B94" t="s">
        <v>9</v>
      </c>
      <c r="C94" t="s">
        <v>45</v>
      </c>
      <c r="D94" t="s">
        <v>44</v>
      </c>
      <c r="E94" t="s">
        <v>12</v>
      </c>
      <c r="F94" t="s">
        <v>13</v>
      </c>
      <c r="G94" t="s">
        <v>16</v>
      </c>
      <c r="H94">
        <v>201.2682595</v>
      </c>
    </row>
    <row r="95" spans="1:8" hidden="1" x14ac:dyDescent="0.3">
      <c r="A95" t="s">
        <v>8</v>
      </c>
      <c r="B95" t="s">
        <v>9</v>
      </c>
      <c r="C95" t="s">
        <v>45</v>
      </c>
      <c r="D95" t="s">
        <v>44</v>
      </c>
      <c r="E95" t="s">
        <v>12</v>
      </c>
      <c r="F95" t="s">
        <v>13</v>
      </c>
      <c r="G95" t="s">
        <v>17</v>
      </c>
      <c r="H95">
        <v>16924.978330000002</v>
      </c>
    </row>
    <row r="96" spans="1:8" hidden="1" x14ac:dyDescent="0.3">
      <c r="A96" t="s">
        <v>8</v>
      </c>
      <c r="B96" t="s">
        <v>9</v>
      </c>
      <c r="C96" t="s">
        <v>45</v>
      </c>
      <c r="D96" t="s">
        <v>44</v>
      </c>
      <c r="E96" t="s">
        <v>12</v>
      </c>
      <c r="F96" t="s">
        <v>13</v>
      </c>
      <c r="G96" t="s">
        <v>18</v>
      </c>
      <c r="H96">
        <v>0</v>
      </c>
    </row>
    <row r="97" spans="1:13" hidden="1" x14ac:dyDescent="0.3">
      <c r="A97" t="s">
        <v>8</v>
      </c>
      <c r="B97" t="s">
        <v>9</v>
      </c>
      <c r="C97" t="s">
        <v>45</v>
      </c>
      <c r="D97" t="s">
        <v>44</v>
      </c>
      <c r="E97" t="s">
        <v>12</v>
      </c>
      <c r="F97" t="s">
        <v>13</v>
      </c>
      <c r="G97" t="s">
        <v>19</v>
      </c>
      <c r="H97">
        <v>5408.24539</v>
      </c>
    </row>
    <row r="98" spans="1:13" hidden="1" x14ac:dyDescent="0.3">
      <c r="A98" t="s">
        <v>8</v>
      </c>
      <c r="B98" t="s">
        <v>9</v>
      </c>
      <c r="C98" t="s">
        <v>45</v>
      </c>
      <c r="D98" t="s">
        <v>44</v>
      </c>
      <c r="E98" t="s">
        <v>12</v>
      </c>
      <c r="F98" t="s">
        <v>13</v>
      </c>
      <c r="G98" t="s">
        <v>20</v>
      </c>
      <c r="H98">
        <v>0</v>
      </c>
    </row>
    <row r="99" spans="1:13" hidden="1" x14ac:dyDescent="0.3">
      <c r="A99" t="s">
        <v>8</v>
      </c>
      <c r="B99" t="s">
        <v>9</v>
      </c>
      <c r="C99" t="s">
        <v>45</v>
      </c>
      <c r="D99" t="s">
        <v>44</v>
      </c>
      <c r="E99" t="s">
        <v>12</v>
      </c>
      <c r="F99" t="s">
        <v>13</v>
      </c>
      <c r="G99" t="s">
        <v>21</v>
      </c>
      <c r="H99">
        <v>62.777853659999998</v>
      </c>
    </row>
    <row r="100" spans="1:13" hidden="1" x14ac:dyDescent="0.3">
      <c r="A100" t="s">
        <v>8</v>
      </c>
      <c r="B100" t="s">
        <v>9</v>
      </c>
      <c r="C100" t="s">
        <v>45</v>
      </c>
      <c r="D100" t="s">
        <v>44</v>
      </c>
      <c r="E100" t="s">
        <v>12</v>
      </c>
      <c r="F100" t="s">
        <v>13</v>
      </c>
      <c r="G100" t="s">
        <v>22</v>
      </c>
      <c r="H100">
        <v>6384.7069330000004</v>
      </c>
    </row>
    <row r="101" spans="1:13" hidden="1" x14ac:dyDescent="0.3">
      <c r="A101" t="s">
        <v>8</v>
      </c>
      <c r="B101" t="s">
        <v>9</v>
      </c>
      <c r="C101" t="s">
        <v>45</v>
      </c>
      <c r="D101" t="s">
        <v>44</v>
      </c>
      <c r="E101" t="s">
        <v>12</v>
      </c>
      <c r="F101" t="s">
        <v>13</v>
      </c>
      <c r="G101" t="s">
        <v>23</v>
      </c>
      <c r="H101">
        <v>2710.8592140000001</v>
      </c>
    </row>
    <row r="102" spans="1:13" hidden="1" x14ac:dyDescent="0.3">
      <c r="A102" t="s">
        <v>8</v>
      </c>
      <c r="B102" t="s">
        <v>9</v>
      </c>
      <c r="C102" t="s">
        <v>45</v>
      </c>
      <c r="D102" t="s">
        <v>44</v>
      </c>
      <c r="E102" t="s">
        <v>12</v>
      </c>
      <c r="F102" t="s">
        <v>13</v>
      </c>
      <c r="G102" t="s">
        <v>24</v>
      </c>
      <c r="H102">
        <v>105011.9642</v>
      </c>
      <c r="M102" s="6">
        <f>H102/1000</f>
        <v>105.01196420000001</v>
      </c>
    </row>
    <row r="103" spans="1:13" hidden="1" x14ac:dyDescent="0.3">
      <c r="A103" t="s">
        <v>8</v>
      </c>
      <c r="B103" t="s">
        <v>9</v>
      </c>
      <c r="C103" t="s">
        <v>45</v>
      </c>
      <c r="D103" t="s">
        <v>44</v>
      </c>
      <c r="E103" t="s">
        <v>12</v>
      </c>
      <c r="F103" t="s">
        <v>13</v>
      </c>
      <c r="G103" t="s">
        <v>25</v>
      </c>
      <c r="H103">
        <v>0</v>
      </c>
    </row>
    <row r="104" spans="1:13" hidden="1" x14ac:dyDescent="0.3">
      <c r="A104" t="s">
        <v>8</v>
      </c>
      <c r="B104" t="s">
        <v>9</v>
      </c>
      <c r="C104" t="s">
        <v>45</v>
      </c>
      <c r="D104" t="s">
        <v>44</v>
      </c>
      <c r="E104" t="s">
        <v>12</v>
      </c>
      <c r="F104" t="s">
        <v>13</v>
      </c>
      <c r="G104" t="s">
        <v>26</v>
      </c>
      <c r="H104">
        <v>13950.49123</v>
      </c>
      <c r="I104" s="6"/>
    </row>
    <row r="105" spans="1:13" hidden="1" x14ac:dyDescent="0.3">
      <c r="A105" t="s">
        <v>8</v>
      </c>
      <c r="B105" t="s">
        <v>9</v>
      </c>
      <c r="C105" t="s">
        <v>45</v>
      </c>
      <c r="D105" t="s">
        <v>44</v>
      </c>
      <c r="E105" t="s">
        <v>12</v>
      </c>
      <c r="F105" t="s">
        <v>13</v>
      </c>
      <c r="G105" t="s">
        <v>27</v>
      </c>
      <c r="H105">
        <v>0</v>
      </c>
    </row>
    <row r="106" spans="1:13" hidden="1" x14ac:dyDescent="0.3">
      <c r="A106" t="s">
        <v>8</v>
      </c>
      <c r="B106" t="s">
        <v>9</v>
      </c>
      <c r="C106" t="s">
        <v>45</v>
      </c>
      <c r="D106" t="s">
        <v>44</v>
      </c>
      <c r="E106" t="s">
        <v>12</v>
      </c>
      <c r="F106" t="s">
        <v>13</v>
      </c>
      <c r="G106" t="s">
        <v>28</v>
      </c>
      <c r="H106">
        <v>2036.9099550000001</v>
      </c>
      <c r="I106" s="6"/>
    </row>
    <row r="107" spans="1:13" hidden="1" x14ac:dyDescent="0.3">
      <c r="A107" t="s">
        <v>8</v>
      </c>
      <c r="B107" t="s">
        <v>9</v>
      </c>
      <c r="C107" t="s">
        <v>45</v>
      </c>
      <c r="D107" t="s">
        <v>44</v>
      </c>
      <c r="E107" t="s">
        <v>12</v>
      </c>
      <c r="F107" t="s">
        <v>13</v>
      </c>
      <c r="G107" t="s">
        <v>29</v>
      </c>
      <c r="H107">
        <v>4562.489912</v>
      </c>
      <c r="I107" s="6">
        <f>SUM(H104:H107)/1000</f>
        <v>20.549891097</v>
      </c>
    </row>
    <row r="108" spans="1:13" hidden="1" x14ac:dyDescent="0.3">
      <c r="A108" t="s">
        <v>8</v>
      </c>
      <c r="B108" t="s">
        <v>9</v>
      </c>
      <c r="C108" t="s">
        <v>45</v>
      </c>
      <c r="D108" t="s">
        <v>44</v>
      </c>
      <c r="E108" t="s">
        <v>12</v>
      </c>
      <c r="F108" t="s">
        <v>13</v>
      </c>
      <c r="G108" t="s">
        <v>30</v>
      </c>
      <c r="H108">
        <v>18373.255570000001</v>
      </c>
    </row>
    <row r="109" spans="1:13" hidden="1" x14ac:dyDescent="0.3">
      <c r="A109" t="s">
        <v>8</v>
      </c>
      <c r="B109" t="s">
        <v>9</v>
      </c>
      <c r="C109" t="s">
        <v>45</v>
      </c>
      <c r="D109" t="s">
        <v>44</v>
      </c>
      <c r="E109" t="s">
        <v>12</v>
      </c>
      <c r="F109" t="s">
        <v>13</v>
      </c>
      <c r="G109" t="s">
        <v>31</v>
      </c>
      <c r="H109">
        <v>791.89368539999998</v>
      </c>
    </row>
    <row r="110" spans="1:13" hidden="1" x14ac:dyDescent="0.3">
      <c r="A110" t="s">
        <v>8</v>
      </c>
      <c r="B110" t="s">
        <v>9</v>
      </c>
      <c r="C110" t="s">
        <v>45</v>
      </c>
      <c r="D110" t="s">
        <v>44</v>
      </c>
      <c r="E110" t="s">
        <v>12</v>
      </c>
      <c r="F110" t="s">
        <v>13</v>
      </c>
      <c r="G110" t="s">
        <v>32</v>
      </c>
      <c r="H110">
        <v>0</v>
      </c>
    </row>
    <row r="111" spans="1:13" hidden="1" x14ac:dyDescent="0.3">
      <c r="A111" t="s">
        <v>8</v>
      </c>
      <c r="B111" t="s">
        <v>9</v>
      </c>
      <c r="C111" t="s">
        <v>45</v>
      </c>
      <c r="D111" t="s">
        <v>44</v>
      </c>
      <c r="E111" t="s">
        <v>12</v>
      </c>
      <c r="F111" t="s">
        <v>13</v>
      </c>
      <c r="G111" t="s">
        <v>33</v>
      </c>
      <c r="H111">
        <v>0</v>
      </c>
    </row>
    <row r="112" spans="1:13" hidden="1" x14ac:dyDescent="0.3">
      <c r="A112" t="s">
        <v>8</v>
      </c>
      <c r="B112" t="s">
        <v>9</v>
      </c>
      <c r="C112" t="s">
        <v>45</v>
      </c>
      <c r="D112" t="s">
        <v>44</v>
      </c>
      <c r="E112" t="s">
        <v>12</v>
      </c>
      <c r="F112" t="s">
        <v>13</v>
      </c>
      <c r="G112" t="s">
        <v>34</v>
      </c>
      <c r="H112">
        <v>0</v>
      </c>
    </row>
    <row r="113" spans="1:8" hidden="1" x14ac:dyDescent="0.3">
      <c r="A113" t="s">
        <v>8</v>
      </c>
      <c r="B113" t="s">
        <v>9</v>
      </c>
      <c r="C113" t="s">
        <v>45</v>
      </c>
      <c r="D113" t="s">
        <v>44</v>
      </c>
      <c r="E113" t="s">
        <v>12</v>
      </c>
      <c r="F113" t="s">
        <v>13</v>
      </c>
      <c r="G113" t="s">
        <v>35</v>
      </c>
      <c r="H113">
        <v>0</v>
      </c>
    </row>
    <row r="114" spans="1:8" hidden="1" x14ac:dyDescent="0.3">
      <c r="A114" t="s">
        <v>8</v>
      </c>
      <c r="B114" t="s">
        <v>9</v>
      </c>
      <c r="C114" t="s">
        <v>45</v>
      </c>
      <c r="D114" t="s">
        <v>44</v>
      </c>
      <c r="E114" t="s">
        <v>12</v>
      </c>
      <c r="F114" t="s">
        <v>13</v>
      </c>
      <c r="G114" t="s">
        <v>36</v>
      </c>
      <c r="H114">
        <v>0</v>
      </c>
    </row>
    <row r="115" spans="1:8" hidden="1" x14ac:dyDescent="0.3">
      <c r="A115" t="s">
        <v>8</v>
      </c>
      <c r="B115" t="s">
        <v>9</v>
      </c>
      <c r="C115" t="s">
        <v>45</v>
      </c>
      <c r="D115" t="s">
        <v>44</v>
      </c>
      <c r="E115" t="s">
        <v>12</v>
      </c>
      <c r="F115" t="s">
        <v>13</v>
      </c>
      <c r="G115" t="s">
        <v>37</v>
      </c>
      <c r="H115">
        <v>5139.7175139999999</v>
      </c>
    </row>
    <row r="116" spans="1:8" hidden="1" x14ac:dyDescent="0.3">
      <c r="A116" t="s">
        <v>8</v>
      </c>
      <c r="B116" t="s">
        <v>9</v>
      </c>
      <c r="C116" t="s">
        <v>45</v>
      </c>
      <c r="D116" t="s">
        <v>44</v>
      </c>
      <c r="E116" t="s">
        <v>12</v>
      </c>
      <c r="F116" t="s">
        <v>13</v>
      </c>
      <c r="G116" t="s">
        <v>38</v>
      </c>
      <c r="H116">
        <v>0</v>
      </c>
    </row>
    <row r="117" spans="1:8" hidden="1" x14ac:dyDescent="0.3">
      <c r="A117" t="s">
        <v>8</v>
      </c>
      <c r="B117" t="s">
        <v>9</v>
      </c>
      <c r="C117" t="s">
        <v>45</v>
      </c>
      <c r="D117" t="s">
        <v>44</v>
      </c>
      <c r="E117" t="s">
        <v>12</v>
      </c>
      <c r="F117" t="s">
        <v>13</v>
      </c>
      <c r="G117" t="s">
        <v>39</v>
      </c>
      <c r="H117">
        <v>0</v>
      </c>
    </row>
    <row r="118" spans="1:8" hidden="1" x14ac:dyDescent="0.3">
      <c r="A118" t="s">
        <v>8</v>
      </c>
      <c r="B118" t="s">
        <v>9</v>
      </c>
      <c r="C118" t="s">
        <v>45</v>
      </c>
      <c r="D118" t="s">
        <v>44</v>
      </c>
      <c r="E118" t="s">
        <v>12</v>
      </c>
      <c r="F118" t="s">
        <v>13</v>
      </c>
      <c r="G118" t="s">
        <v>40</v>
      </c>
      <c r="H118">
        <v>0</v>
      </c>
    </row>
    <row r="119" spans="1:8" hidden="1" x14ac:dyDescent="0.3">
      <c r="A119" t="s">
        <v>8</v>
      </c>
      <c r="B119" t="s">
        <v>9</v>
      </c>
      <c r="C119" t="s">
        <v>45</v>
      </c>
      <c r="D119" t="s">
        <v>44</v>
      </c>
      <c r="E119" t="s">
        <v>12</v>
      </c>
      <c r="F119" t="s">
        <v>13</v>
      </c>
      <c r="G119" t="s">
        <v>41</v>
      </c>
      <c r="H119">
        <v>0</v>
      </c>
    </row>
    <row r="120" spans="1:8" hidden="1" x14ac:dyDescent="0.3">
      <c r="A120" t="s">
        <v>8</v>
      </c>
      <c r="B120" t="s">
        <v>9</v>
      </c>
      <c r="C120" t="s">
        <v>45</v>
      </c>
      <c r="D120" t="s">
        <v>44</v>
      </c>
      <c r="E120" t="s">
        <v>12</v>
      </c>
      <c r="F120" t="s">
        <v>13</v>
      </c>
      <c r="G120" t="s">
        <v>42</v>
      </c>
      <c r="H120">
        <v>37091.852319999998</v>
      </c>
    </row>
    <row r="121" spans="1:8" hidden="1" x14ac:dyDescent="0.3">
      <c r="A121" t="s">
        <v>8</v>
      </c>
      <c r="B121" t="s">
        <v>9</v>
      </c>
      <c r="C121" t="s">
        <v>45</v>
      </c>
      <c r="D121" t="s">
        <v>44</v>
      </c>
      <c r="E121" t="s">
        <v>12</v>
      </c>
      <c r="F121" t="s">
        <v>13</v>
      </c>
      <c r="G121" t="s">
        <v>43</v>
      </c>
      <c r="H121">
        <v>2005.755433</v>
      </c>
    </row>
    <row r="122" spans="1:8" hidden="1" x14ac:dyDescent="0.3">
      <c r="A122" t="s">
        <v>8</v>
      </c>
      <c r="B122" t="s">
        <v>46</v>
      </c>
      <c r="C122" t="s">
        <v>47</v>
      </c>
      <c r="D122" t="s">
        <v>11</v>
      </c>
      <c r="E122" t="s">
        <v>12</v>
      </c>
      <c r="F122" t="s">
        <v>13</v>
      </c>
      <c r="G122" t="s">
        <v>14</v>
      </c>
      <c r="H122">
        <v>51195.390010000003</v>
      </c>
    </row>
    <row r="123" spans="1:8" hidden="1" x14ac:dyDescent="0.3">
      <c r="A123" t="s">
        <v>8</v>
      </c>
      <c r="B123" t="s">
        <v>46</v>
      </c>
      <c r="C123" t="s">
        <v>47</v>
      </c>
      <c r="D123" t="s">
        <v>11</v>
      </c>
      <c r="E123" t="s">
        <v>12</v>
      </c>
      <c r="F123" t="s">
        <v>13</v>
      </c>
      <c r="G123" t="s">
        <v>15</v>
      </c>
      <c r="H123">
        <v>3016.1551610000001</v>
      </c>
    </row>
    <row r="124" spans="1:8" hidden="1" x14ac:dyDescent="0.3">
      <c r="A124" t="s">
        <v>8</v>
      </c>
      <c r="B124" t="s">
        <v>46</v>
      </c>
      <c r="C124" t="s">
        <v>47</v>
      </c>
      <c r="D124" t="s">
        <v>11</v>
      </c>
      <c r="E124" t="s">
        <v>12</v>
      </c>
      <c r="F124" t="s">
        <v>13</v>
      </c>
      <c r="G124" t="s">
        <v>16</v>
      </c>
      <c r="H124">
        <v>41.635539899999998</v>
      </c>
    </row>
    <row r="125" spans="1:8" hidden="1" x14ac:dyDescent="0.3">
      <c r="A125" t="s">
        <v>8</v>
      </c>
      <c r="B125" t="s">
        <v>46</v>
      </c>
      <c r="C125" t="s">
        <v>47</v>
      </c>
      <c r="D125" t="s">
        <v>11</v>
      </c>
      <c r="E125" t="s">
        <v>12</v>
      </c>
      <c r="F125" t="s">
        <v>13</v>
      </c>
      <c r="G125" t="s">
        <v>17</v>
      </c>
      <c r="H125">
        <v>22759.59492</v>
      </c>
    </row>
    <row r="126" spans="1:8" hidden="1" x14ac:dyDescent="0.3">
      <c r="A126" t="s">
        <v>8</v>
      </c>
      <c r="B126" t="s">
        <v>46</v>
      </c>
      <c r="C126" t="s">
        <v>47</v>
      </c>
      <c r="D126" t="s">
        <v>11</v>
      </c>
      <c r="E126" t="s">
        <v>12</v>
      </c>
      <c r="F126" t="s">
        <v>13</v>
      </c>
      <c r="G126" t="s">
        <v>18</v>
      </c>
      <c r="H126">
        <v>0</v>
      </c>
    </row>
    <row r="127" spans="1:8" hidden="1" x14ac:dyDescent="0.3">
      <c r="A127" t="s">
        <v>8</v>
      </c>
      <c r="B127" t="s">
        <v>46</v>
      </c>
      <c r="C127" t="s">
        <v>47</v>
      </c>
      <c r="D127" t="s">
        <v>11</v>
      </c>
      <c r="E127" t="s">
        <v>12</v>
      </c>
      <c r="F127" t="s">
        <v>13</v>
      </c>
      <c r="G127" t="s">
        <v>19</v>
      </c>
      <c r="H127">
        <v>0</v>
      </c>
    </row>
    <row r="128" spans="1:8" hidden="1" x14ac:dyDescent="0.3">
      <c r="A128" t="s">
        <v>8</v>
      </c>
      <c r="B128" t="s">
        <v>46</v>
      </c>
      <c r="C128" t="s">
        <v>47</v>
      </c>
      <c r="D128" t="s">
        <v>11</v>
      </c>
      <c r="E128" t="s">
        <v>12</v>
      </c>
      <c r="F128" t="s">
        <v>13</v>
      </c>
      <c r="G128" t="s">
        <v>20</v>
      </c>
      <c r="H128">
        <v>0</v>
      </c>
    </row>
    <row r="129" spans="1:10" hidden="1" x14ac:dyDescent="0.3">
      <c r="A129" t="s">
        <v>8</v>
      </c>
      <c r="B129" t="s">
        <v>46</v>
      </c>
      <c r="C129" t="s">
        <v>47</v>
      </c>
      <c r="D129" t="s">
        <v>11</v>
      </c>
      <c r="E129" t="s">
        <v>12</v>
      </c>
      <c r="F129" t="s">
        <v>13</v>
      </c>
      <c r="G129" t="s">
        <v>21</v>
      </c>
      <c r="H129" s="1">
        <v>-3.0500000000000001E-13</v>
      </c>
    </row>
    <row r="130" spans="1:10" hidden="1" x14ac:dyDescent="0.3">
      <c r="A130" t="s">
        <v>8</v>
      </c>
      <c r="B130" t="s">
        <v>46</v>
      </c>
      <c r="C130" t="s">
        <v>47</v>
      </c>
      <c r="D130" t="s">
        <v>11</v>
      </c>
      <c r="E130" t="s">
        <v>12</v>
      </c>
      <c r="F130" t="s">
        <v>13</v>
      </c>
      <c r="G130" t="s">
        <v>22</v>
      </c>
      <c r="H130">
        <v>6697.0952870000001</v>
      </c>
    </row>
    <row r="131" spans="1:10" hidden="1" x14ac:dyDescent="0.3">
      <c r="A131" t="s">
        <v>8</v>
      </c>
      <c r="B131" t="s">
        <v>46</v>
      </c>
      <c r="C131" t="s">
        <v>47</v>
      </c>
      <c r="D131" t="s">
        <v>11</v>
      </c>
      <c r="E131" t="s">
        <v>12</v>
      </c>
      <c r="F131" t="s">
        <v>13</v>
      </c>
      <c r="G131" t="s">
        <v>23</v>
      </c>
      <c r="H131">
        <v>2869.3948700000001</v>
      </c>
    </row>
    <row r="132" spans="1:10" hidden="1" x14ac:dyDescent="0.3">
      <c r="A132" t="s">
        <v>8</v>
      </c>
      <c r="B132" t="s">
        <v>46</v>
      </c>
      <c r="C132" t="s">
        <v>47</v>
      </c>
      <c r="D132" t="s">
        <v>11</v>
      </c>
      <c r="E132" t="s">
        <v>12</v>
      </c>
      <c r="F132" t="s">
        <v>13</v>
      </c>
      <c r="G132" t="s">
        <v>24</v>
      </c>
      <c r="H132" s="2">
        <v>109263.86229999999</v>
      </c>
      <c r="I132" s="6">
        <f>H132/1000</f>
        <v>109.2638623</v>
      </c>
      <c r="J132" s="5">
        <f>(L1-(H132+I137))/L1</f>
        <v>0.45939578355451444</v>
      </c>
    </row>
    <row r="133" spans="1:10" hidden="1" x14ac:dyDescent="0.3">
      <c r="A133" t="s">
        <v>8</v>
      </c>
      <c r="B133" t="s">
        <v>46</v>
      </c>
      <c r="C133" t="s">
        <v>47</v>
      </c>
      <c r="D133" t="s">
        <v>11</v>
      </c>
      <c r="E133" t="s">
        <v>12</v>
      </c>
      <c r="F133" t="s">
        <v>13</v>
      </c>
      <c r="G133" t="s">
        <v>25</v>
      </c>
      <c r="H133">
        <v>0</v>
      </c>
    </row>
    <row r="134" spans="1:10" hidden="1" x14ac:dyDescent="0.3">
      <c r="A134" t="s">
        <v>8</v>
      </c>
      <c r="B134" t="s">
        <v>46</v>
      </c>
      <c r="C134" t="s">
        <v>47</v>
      </c>
      <c r="D134" t="s">
        <v>11</v>
      </c>
      <c r="E134" t="s">
        <v>12</v>
      </c>
      <c r="F134" t="s">
        <v>13</v>
      </c>
      <c r="G134" t="s">
        <v>26</v>
      </c>
      <c r="H134">
        <v>0</v>
      </c>
    </row>
    <row r="135" spans="1:10" hidden="1" x14ac:dyDescent="0.3">
      <c r="A135" t="s">
        <v>8</v>
      </c>
      <c r="B135" t="s">
        <v>46</v>
      </c>
      <c r="C135" t="s">
        <v>47</v>
      </c>
      <c r="D135" t="s">
        <v>11</v>
      </c>
      <c r="E135" t="s">
        <v>12</v>
      </c>
      <c r="F135" t="s">
        <v>13</v>
      </c>
      <c r="G135" t="s">
        <v>27</v>
      </c>
      <c r="H135">
        <v>0</v>
      </c>
    </row>
    <row r="136" spans="1:10" hidden="1" x14ac:dyDescent="0.3">
      <c r="A136" t="s">
        <v>8</v>
      </c>
      <c r="B136" t="s">
        <v>46</v>
      </c>
      <c r="C136" t="s">
        <v>47</v>
      </c>
      <c r="D136" t="s">
        <v>11</v>
      </c>
      <c r="E136" t="s">
        <v>12</v>
      </c>
      <c r="F136" t="s">
        <v>13</v>
      </c>
      <c r="G136" t="s">
        <v>28</v>
      </c>
      <c r="H136">
        <v>4217.8685679999999</v>
      </c>
    </row>
    <row r="137" spans="1:10" hidden="1" x14ac:dyDescent="0.3">
      <c r="A137" t="s">
        <v>8</v>
      </c>
      <c r="B137" t="s">
        <v>46</v>
      </c>
      <c r="C137" t="s">
        <v>47</v>
      </c>
      <c r="D137" t="s">
        <v>11</v>
      </c>
      <c r="E137" t="s">
        <v>12</v>
      </c>
      <c r="F137" t="s">
        <v>13</v>
      </c>
      <c r="G137" t="s">
        <v>29</v>
      </c>
      <c r="H137">
        <v>4250.1015580000003</v>
      </c>
      <c r="I137" s="6">
        <f>SUM(H136+H137+H134)/1000</f>
        <v>8.4679701260000009</v>
      </c>
    </row>
    <row r="138" spans="1:10" hidden="1" x14ac:dyDescent="0.3">
      <c r="A138" t="s">
        <v>8</v>
      </c>
      <c r="B138" t="s">
        <v>46</v>
      </c>
      <c r="C138" t="s">
        <v>47</v>
      </c>
      <c r="D138" t="s">
        <v>11</v>
      </c>
      <c r="E138" t="s">
        <v>12</v>
      </c>
      <c r="F138" t="s">
        <v>13</v>
      </c>
      <c r="G138" t="s">
        <v>30</v>
      </c>
      <c r="H138">
        <v>0</v>
      </c>
    </row>
    <row r="139" spans="1:10" hidden="1" x14ac:dyDescent="0.3">
      <c r="A139" t="s">
        <v>8</v>
      </c>
      <c r="B139" t="s">
        <v>46</v>
      </c>
      <c r="C139" t="s">
        <v>47</v>
      </c>
      <c r="D139" t="s">
        <v>11</v>
      </c>
      <c r="E139" t="s">
        <v>12</v>
      </c>
      <c r="F139" t="s">
        <v>13</v>
      </c>
      <c r="G139" t="s">
        <v>31</v>
      </c>
      <c r="H139">
        <v>0</v>
      </c>
    </row>
    <row r="140" spans="1:10" hidden="1" x14ac:dyDescent="0.3">
      <c r="A140" t="s">
        <v>8</v>
      </c>
      <c r="B140" t="s">
        <v>46</v>
      </c>
      <c r="C140" t="s">
        <v>47</v>
      </c>
      <c r="D140" t="s">
        <v>11</v>
      </c>
      <c r="E140" t="s">
        <v>12</v>
      </c>
      <c r="F140" t="s">
        <v>13</v>
      </c>
      <c r="G140" t="s">
        <v>32</v>
      </c>
      <c r="H140">
        <v>0</v>
      </c>
    </row>
    <row r="141" spans="1:10" hidden="1" x14ac:dyDescent="0.3">
      <c r="A141" t="s">
        <v>8</v>
      </c>
      <c r="B141" t="s">
        <v>46</v>
      </c>
      <c r="C141" t="s">
        <v>47</v>
      </c>
      <c r="D141" t="s">
        <v>11</v>
      </c>
      <c r="E141" t="s">
        <v>12</v>
      </c>
      <c r="F141" t="s">
        <v>13</v>
      </c>
      <c r="G141" t="s">
        <v>33</v>
      </c>
      <c r="H141">
        <v>0</v>
      </c>
    </row>
    <row r="142" spans="1:10" hidden="1" x14ac:dyDescent="0.3">
      <c r="A142" t="s">
        <v>8</v>
      </c>
      <c r="B142" t="s">
        <v>46</v>
      </c>
      <c r="C142" t="s">
        <v>47</v>
      </c>
      <c r="D142" t="s">
        <v>11</v>
      </c>
      <c r="E142" t="s">
        <v>12</v>
      </c>
      <c r="F142" t="s">
        <v>13</v>
      </c>
      <c r="G142" t="s">
        <v>34</v>
      </c>
      <c r="H142">
        <v>0</v>
      </c>
    </row>
    <row r="143" spans="1:10" hidden="1" x14ac:dyDescent="0.3">
      <c r="A143" t="s">
        <v>8</v>
      </c>
      <c r="B143" t="s">
        <v>46</v>
      </c>
      <c r="C143" t="s">
        <v>47</v>
      </c>
      <c r="D143" t="s">
        <v>11</v>
      </c>
      <c r="E143" t="s">
        <v>12</v>
      </c>
      <c r="F143" t="s">
        <v>13</v>
      </c>
      <c r="G143" t="s">
        <v>35</v>
      </c>
      <c r="H143">
        <v>0</v>
      </c>
    </row>
    <row r="144" spans="1:10" hidden="1" x14ac:dyDescent="0.3">
      <c r="A144" t="s">
        <v>8</v>
      </c>
      <c r="B144" t="s">
        <v>46</v>
      </c>
      <c r="C144" t="s">
        <v>47</v>
      </c>
      <c r="D144" t="s">
        <v>11</v>
      </c>
      <c r="E144" t="s">
        <v>12</v>
      </c>
      <c r="F144" t="s">
        <v>13</v>
      </c>
      <c r="G144" t="s">
        <v>36</v>
      </c>
      <c r="H144">
        <v>0</v>
      </c>
    </row>
    <row r="145" spans="1:8" hidden="1" x14ac:dyDescent="0.3">
      <c r="A145" t="s">
        <v>8</v>
      </c>
      <c r="B145" t="s">
        <v>46</v>
      </c>
      <c r="C145" t="s">
        <v>47</v>
      </c>
      <c r="D145" t="s">
        <v>11</v>
      </c>
      <c r="E145" t="s">
        <v>12</v>
      </c>
      <c r="F145" t="s">
        <v>13</v>
      </c>
      <c r="G145" t="s">
        <v>37</v>
      </c>
      <c r="H145">
        <v>6963.4684450000004</v>
      </c>
    </row>
    <row r="146" spans="1:8" hidden="1" x14ac:dyDescent="0.3">
      <c r="A146" t="s">
        <v>8</v>
      </c>
      <c r="B146" t="s">
        <v>46</v>
      </c>
      <c r="C146" t="s">
        <v>47</v>
      </c>
      <c r="D146" t="s">
        <v>11</v>
      </c>
      <c r="E146" t="s">
        <v>12</v>
      </c>
      <c r="F146" t="s">
        <v>13</v>
      </c>
      <c r="G146" t="s">
        <v>38</v>
      </c>
      <c r="H146">
        <v>0</v>
      </c>
    </row>
    <row r="147" spans="1:8" hidden="1" x14ac:dyDescent="0.3">
      <c r="A147" t="s">
        <v>8</v>
      </c>
      <c r="B147" t="s">
        <v>46</v>
      </c>
      <c r="C147" t="s">
        <v>47</v>
      </c>
      <c r="D147" t="s">
        <v>11</v>
      </c>
      <c r="E147" t="s">
        <v>12</v>
      </c>
      <c r="F147" t="s">
        <v>13</v>
      </c>
      <c r="G147" t="s">
        <v>39</v>
      </c>
      <c r="H147">
        <v>0</v>
      </c>
    </row>
    <row r="148" spans="1:8" hidden="1" x14ac:dyDescent="0.3">
      <c r="A148" t="s">
        <v>8</v>
      </c>
      <c r="B148" t="s">
        <v>46</v>
      </c>
      <c r="C148" t="s">
        <v>47</v>
      </c>
      <c r="D148" t="s">
        <v>11</v>
      </c>
      <c r="E148" t="s">
        <v>12</v>
      </c>
      <c r="F148" t="s">
        <v>13</v>
      </c>
      <c r="G148" t="s">
        <v>40</v>
      </c>
      <c r="H148">
        <v>0</v>
      </c>
    </row>
    <row r="149" spans="1:8" hidden="1" x14ac:dyDescent="0.3">
      <c r="A149" t="s">
        <v>8</v>
      </c>
      <c r="B149" t="s">
        <v>46</v>
      </c>
      <c r="C149" t="s">
        <v>47</v>
      </c>
      <c r="D149" t="s">
        <v>11</v>
      </c>
      <c r="E149" t="s">
        <v>12</v>
      </c>
      <c r="F149" t="s">
        <v>13</v>
      </c>
      <c r="G149" t="s">
        <v>41</v>
      </c>
      <c r="H149">
        <v>0</v>
      </c>
    </row>
    <row r="150" spans="1:8" hidden="1" x14ac:dyDescent="0.3">
      <c r="A150" t="s">
        <v>8</v>
      </c>
      <c r="B150" t="s">
        <v>46</v>
      </c>
      <c r="C150" t="s">
        <v>47</v>
      </c>
      <c r="D150" t="s">
        <v>11</v>
      </c>
      <c r="E150" t="s">
        <v>12</v>
      </c>
      <c r="F150" t="s">
        <v>13</v>
      </c>
      <c r="G150" t="s">
        <v>42</v>
      </c>
      <c r="H150">
        <v>51313.11</v>
      </c>
    </row>
    <row r="151" spans="1:8" hidden="1" x14ac:dyDescent="0.3">
      <c r="A151" t="s">
        <v>8</v>
      </c>
      <c r="B151" t="s">
        <v>46</v>
      </c>
      <c r="C151" t="s">
        <v>47</v>
      </c>
      <c r="D151" t="s">
        <v>11</v>
      </c>
      <c r="E151" t="s">
        <v>12</v>
      </c>
      <c r="F151" t="s">
        <v>13</v>
      </c>
      <c r="G151" t="s">
        <v>43</v>
      </c>
      <c r="H151">
        <v>4311.8504279999997</v>
      </c>
    </row>
    <row r="152" spans="1:8" hidden="1" x14ac:dyDescent="0.3">
      <c r="A152" t="s">
        <v>8</v>
      </c>
      <c r="B152" t="s">
        <v>46</v>
      </c>
      <c r="C152" t="s">
        <v>47</v>
      </c>
      <c r="D152" t="s">
        <v>44</v>
      </c>
      <c r="E152" t="s">
        <v>12</v>
      </c>
      <c r="F152" t="s">
        <v>13</v>
      </c>
      <c r="G152" t="s">
        <v>14</v>
      </c>
      <c r="H152">
        <v>50660.526409999999</v>
      </c>
    </row>
    <row r="153" spans="1:8" hidden="1" x14ac:dyDescent="0.3">
      <c r="A153" t="s">
        <v>8</v>
      </c>
      <c r="B153" t="s">
        <v>46</v>
      </c>
      <c r="C153" t="s">
        <v>47</v>
      </c>
      <c r="D153" t="s">
        <v>44</v>
      </c>
      <c r="E153" t="s">
        <v>12</v>
      </c>
      <c r="F153" t="s">
        <v>13</v>
      </c>
      <c r="G153" t="s">
        <v>15</v>
      </c>
      <c r="H153">
        <v>2522.630279</v>
      </c>
    </row>
    <row r="154" spans="1:8" hidden="1" x14ac:dyDescent="0.3">
      <c r="A154" t="s">
        <v>8</v>
      </c>
      <c r="B154" t="s">
        <v>46</v>
      </c>
      <c r="C154" t="s">
        <v>47</v>
      </c>
      <c r="D154" t="s">
        <v>44</v>
      </c>
      <c r="E154" t="s">
        <v>12</v>
      </c>
      <c r="F154" t="s">
        <v>13</v>
      </c>
      <c r="G154" t="s">
        <v>16</v>
      </c>
      <c r="H154">
        <v>163.35932099999999</v>
      </c>
    </row>
    <row r="155" spans="1:8" hidden="1" x14ac:dyDescent="0.3">
      <c r="A155" t="s">
        <v>8</v>
      </c>
      <c r="B155" t="s">
        <v>46</v>
      </c>
      <c r="C155" t="s">
        <v>47</v>
      </c>
      <c r="D155" t="s">
        <v>44</v>
      </c>
      <c r="E155" t="s">
        <v>12</v>
      </c>
      <c r="F155" t="s">
        <v>13</v>
      </c>
      <c r="G155" t="s">
        <v>17</v>
      </c>
      <c r="H155">
        <v>18145.12931</v>
      </c>
    </row>
    <row r="156" spans="1:8" hidden="1" x14ac:dyDescent="0.3">
      <c r="A156" t="s">
        <v>8</v>
      </c>
      <c r="B156" t="s">
        <v>46</v>
      </c>
      <c r="C156" t="s">
        <v>47</v>
      </c>
      <c r="D156" t="s">
        <v>44</v>
      </c>
      <c r="E156" t="s">
        <v>12</v>
      </c>
      <c r="F156" t="s">
        <v>13</v>
      </c>
      <c r="G156" t="s">
        <v>18</v>
      </c>
      <c r="H156">
        <v>0</v>
      </c>
    </row>
    <row r="157" spans="1:8" hidden="1" x14ac:dyDescent="0.3">
      <c r="A157" t="s">
        <v>8</v>
      </c>
      <c r="B157" t="s">
        <v>46</v>
      </c>
      <c r="C157" t="s">
        <v>47</v>
      </c>
      <c r="D157" t="s">
        <v>44</v>
      </c>
      <c r="E157" t="s">
        <v>12</v>
      </c>
      <c r="F157" t="s">
        <v>13</v>
      </c>
      <c r="G157" t="s">
        <v>19</v>
      </c>
      <c r="H157">
        <v>0</v>
      </c>
    </row>
    <row r="158" spans="1:8" hidden="1" x14ac:dyDescent="0.3">
      <c r="A158" t="s">
        <v>8</v>
      </c>
      <c r="B158" t="s">
        <v>46</v>
      </c>
      <c r="C158" t="s">
        <v>47</v>
      </c>
      <c r="D158" t="s">
        <v>44</v>
      </c>
      <c r="E158" t="s">
        <v>12</v>
      </c>
      <c r="F158" t="s">
        <v>13</v>
      </c>
      <c r="G158" t="s">
        <v>20</v>
      </c>
      <c r="H158">
        <v>0</v>
      </c>
    </row>
    <row r="159" spans="1:8" hidden="1" x14ac:dyDescent="0.3">
      <c r="A159" t="s">
        <v>8</v>
      </c>
      <c r="B159" t="s">
        <v>46</v>
      </c>
      <c r="C159" t="s">
        <v>47</v>
      </c>
      <c r="D159" t="s">
        <v>44</v>
      </c>
      <c r="E159" t="s">
        <v>12</v>
      </c>
      <c r="F159" t="s">
        <v>13</v>
      </c>
      <c r="G159" t="s">
        <v>21</v>
      </c>
      <c r="H159" s="3">
        <v>5.0999999999999997E-14</v>
      </c>
    </row>
    <row r="160" spans="1:8" hidden="1" x14ac:dyDescent="0.3">
      <c r="A160" t="s">
        <v>8</v>
      </c>
      <c r="B160" t="s">
        <v>46</v>
      </c>
      <c r="C160" t="s">
        <v>47</v>
      </c>
      <c r="D160" t="s">
        <v>44</v>
      </c>
      <c r="E160" t="s">
        <v>12</v>
      </c>
      <c r="F160" t="s">
        <v>13</v>
      </c>
      <c r="G160" t="s">
        <v>22</v>
      </c>
      <c r="H160">
        <v>10195.725200000001</v>
      </c>
    </row>
    <row r="161" spans="1:9" hidden="1" x14ac:dyDescent="0.3">
      <c r="A161" t="s">
        <v>8</v>
      </c>
      <c r="B161" t="s">
        <v>46</v>
      </c>
      <c r="C161" t="s">
        <v>47</v>
      </c>
      <c r="D161" t="s">
        <v>44</v>
      </c>
      <c r="E161" t="s">
        <v>12</v>
      </c>
      <c r="F161" t="s">
        <v>13</v>
      </c>
      <c r="G161" t="s">
        <v>23</v>
      </c>
      <c r="H161">
        <v>3522.6085210000001</v>
      </c>
    </row>
    <row r="162" spans="1:9" hidden="1" x14ac:dyDescent="0.3">
      <c r="A162" t="s">
        <v>8</v>
      </c>
      <c r="B162" t="s">
        <v>46</v>
      </c>
      <c r="C162" t="s">
        <v>47</v>
      </c>
      <c r="D162" t="s">
        <v>44</v>
      </c>
      <c r="E162" t="s">
        <v>12</v>
      </c>
      <c r="F162" t="s">
        <v>13</v>
      </c>
      <c r="G162" t="s">
        <v>24</v>
      </c>
      <c r="H162" s="2">
        <v>107541.34420000001</v>
      </c>
      <c r="I162" s="6">
        <f>H162/1000</f>
        <v>107.54134420000001</v>
      </c>
    </row>
    <row r="163" spans="1:9" hidden="1" x14ac:dyDescent="0.3">
      <c r="A163" t="s">
        <v>8</v>
      </c>
      <c r="B163" t="s">
        <v>46</v>
      </c>
      <c r="C163" t="s">
        <v>47</v>
      </c>
      <c r="D163" t="s">
        <v>44</v>
      </c>
      <c r="E163" t="s">
        <v>12</v>
      </c>
      <c r="F163" t="s">
        <v>13</v>
      </c>
      <c r="G163" t="s">
        <v>25</v>
      </c>
      <c r="H163">
        <v>0</v>
      </c>
    </row>
    <row r="164" spans="1:9" hidden="1" x14ac:dyDescent="0.3">
      <c r="A164" t="s">
        <v>8</v>
      </c>
      <c r="B164" t="s">
        <v>46</v>
      </c>
      <c r="C164" t="s">
        <v>47</v>
      </c>
      <c r="D164" t="s">
        <v>44</v>
      </c>
      <c r="E164" t="s">
        <v>12</v>
      </c>
      <c r="F164" t="s">
        <v>13</v>
      </c>
      <c r="G164" t="s">
        <v>26</v>
      </c>
      <c r="H164" s="2">
        <v>0</v>
      </c>
      <c r="I164" s="6"/>
    </row>
    <row r="165" spans="1:9" hidden="1" x14ac:dyDescent="0.3">
      <c r="A165" t="s">
        <v>8</v>
      </c>
      <c r="B165" t="s">
        <v>46</v>
      </c>
      <c r="C165" t="s">
        <v>47</v>
      </c>
      <c r="D165" t="s">
        <v>44</v>
      </c>
      <c r="E165" t="s">
        <v>12</v>
      </c>
      <c r="F165" t="s">
        <v>13</v>
      </c>
      <c r="G165" t="s">
        <v>27</v>
      </c>
      <c r="H165">
        <v>0</v>
      </c>
    </row>
    <row r="166" spans="1:9" hidden="1" x14ac:dyDescent="0.3">
      <c r="A166" t="s">
        <v>8</v>
      </c>
      <c r="B166" t="s">
        <v>46</v>
      </c>
      <c r="C166" t="s">
        <v>47</v>
      </c>
      <c r="D166" t="s">
        <v>44</v>
      </c>
      <c r="E166" t="s">
        <v>12</v>
      </c>
      <c r="F166" t="s">
        <v>13</v>
      </c>
      <c r="G166" t="s">
        <v>28</v>
      </c>
      <c r="H166" s="2">
        <v>9254.6925549999996</v>
      </c>
      <c r="I166" s="6"/>
    </row>
    <row r="167" spans="1:9" hidden="1" x14ac:dyDescent="0.3">
      <c r="A167" t="s">
        <v>8</v>
      </c>
      <c r="B167" t="s">
        <v>46</v>
      </c>
      <c r="C167" t="s">
        <v>47</v>
      </c>
      <c r="D167" t="s">
        <v>44</v>
      </c>
      <c r="E167" t="s">
        <v>12</v>
      </c>
      <c r="F167" t="s">
        <v>13</v>
      </c>
      <c r="G167" t="s">
        <v>29</v>
      </c>
      <c r="H167" s="2">
        <v>751.47164510000005</v>
      </c>
      <c r="I167" s="6">
        <f>SUM(H166+H167+H164)/1000</f>
        <v>10.006164200100001</v>
      </c>
    </row>
    <row r="168" spans="1:9" hidden="1" x14ac:dyDescent="0.3">
      <c r="A168" t="s">
        <v>8</v>
      </c>
      <c r="B168" t="s">
        <v>46</v>
      </c>
      <c r="C168" t="s">
        <v>47</v>
      </c>
      <c r="D168" t="s">
        <v>44</v>
      </c>
      <c r="E168" t="s">
        <v>12</v>
      </c>
      <c r="F168" t="s">
        <v>13</v>
      </c>
      <c r="G168" t="s">
        <v>30</v>
      </c>
      <c r="H168">
        <v>0</v>
      </c>
    </row>
    <row r="169" spans="1:9" hidden="1" x14ac:dyDescent="0.3">
      <c r="A169" t="s">
        <v>8</v>
      </c>
      <c r="B169" t="s">
        <v>46</v>
      </c>
      <c r="C169" t="s">
        <v>47</v>
      </c>
      <c r="D169" t="s">
        <v>44</v>
      </c>
      <c r="E169" t="s">
        <v>12</v>
      </c>
      <c r="F169" t="s">
        <v>13</v>
      </c>
      <c r="G169" t="s">
        <v>31</v>
      </c>
      <c r="H169">
        <v>0</v>
      </c>
    </row>
    <row r="170" spans="1:9" hidden="1" x14ac:dyDescent="0.3">
      <c r="A170" t="s">
        <v>8</v>
      </c>
      <c r="B170" t="s">
        <v>46</v>
      </c>
      <c r="C170" t="s">
        <v>47</v>
      </c>
      <c r="D170" t="s">
        <v>44</v>
      </c>
      <c r="E170" t="s">
        <v>12</v>
      </c>
      <c r="F170" t="s">
        <v>13</v>
      </c>
      <c r="G170" t="s">
        <v>32</v>
      </c>
      <c r="H170">
        <v>0</v>
      </c>
    </row>
    <row r="171" spans="1:9" hidden="1" x14ac:dyDescent="0.3">
      <c r="A171" t="s">
        <v>8</v>
      </c>
      <c r="B171" t="s">
        <v>46</v>
      </c>
      <c r="C171" t="s">
        <v>47</v>
      </c>
      <c r="D171" t="s">
        <v>44</v>
      </c>
      <c r="E171" t="s">
        <v>12</v>
      </c>
      <c r="F171" t="s">
        <v>13</v>
      </c>
      <c r="G171" t="s">
        <v>33</v>
      </c>
      <c r="H171">
        <v>0</v>
      </c>
    </row>
    <row r="172" spans="1:9" hidden="1" x14ac:dyDescent="0.3">
      <c r="A172" t="s">
        <v>8</v>
      </c>
      <c r="B172" t="s">
        <v>46</v>
      </c>
      <c r="C172" t="s">
        <v>47</v>
      </c>
      <c r="D172" t="s">
        <v>44</v>
      </c>
      <c r="E172" t="s">
        <v>12</v>
      </c>
      <c r="F172" t="s">
        <v>13</v>
      </c>
      <c r="G172" t="s">
        <v>34</v>
      </c>
      <c r="H172">
        <v>0</v>
      </c>
    </row>
    <row r="173" spans="1:9" hidden="1" x14ac:dyDescent="0.3">
      <c r="A173" t="s">
        <v>8</v>
      </c>
      <c r="B173" t="s">
        <v>46</v>
      </c>
      <c r="C173" t="s">
        <v>47</v>
      </c>
      <c r="D173" t="s">
        <v>44</v>
      </c>
      <c r="E173" t="s">
        <v>12</v>
      </c>
      <c r="F173" t="s">
        <v>13</v>
      </c>
      <c r="G173" t="s">
        <v>35</v>
      </c>
      <c r="H173">
        <v>0</v>
      </c>
    </row>
    <row r="174" spans="1:9" hidden="1" x14ac:dyDescent="0.3">
      <c r="A174" t="s">
        <v>8</v>
      </c>
      <c r="B174" t="s">
        <v>46</v>
      </c>
      <c r="C174" t="s">
        <v>47</v>
      </c>
      <c r="D174" t="s">
        <v>44</v>
      </c>
      <c r="E174" t="s">
        <v>12</v>
      </c>
      <c r="F174" t="s">
        <v>13</v>
      </c>
      <c r="G174" t="s">
        <v>36</v>
      </c>
      <c r="H174">
        <v>0</v>
      </c>
    </row>
    <row r="175" spans="1:9" hidden="1" x14ac:dyDescent="0.3">
      <c r="A175" t="s">
        <v>8</v>
      </c>
      <c r="B175" t="s">
        <v>46</v>
      </c>
      <c r="C175" t="s">
        <v>47</v>
      </c>
      <c r="D175" t="s">
        <v>44</v>
      </c>
      <c r="E175" t="s">
        <v>12</v>
      </c>
      <c r="F175" t="s">
        <v>13</v>
      </c>
      <c r="G175" t="s">
        <v>37</v>
      </c>
      <c r="H175">
        <v>3970.4795690000001</v>
      </c>
    </row>
    <row r="176" spans="1:9" hidden="1" x14ac:dyDescent="0.3">
      <c r="A176" t="s">
        <v>8</v>
      </c>
      <c r="B176" t="s">
        <v>46</v>
      </c>
      <c r="C176" t="s">
        <v>47</v>
      </c>
      <c r="D176" t="s">
        <v>44</v>
      </c>
      <c r="E176" t="s">
        <v>12</v>
      </c>
      <c r="F176" t="s">
        <v>13</v>
      </c>
      <c r="G176" t="s">
        <v>38</v>
      </c>
      <c r="H176">
        <v>0</v>
      </c>
    </row>
    <row r="177" spans="1:12" hidden="1" x14ac:dyDescent="0.3">
      <c r="A177" t="s">
        <v>8</v>
      </c>
      <c r="B177" t="s">
        <v>46</v>
      </c>
      <c r="C177" t="s">
        <v>47</v>
      </c>
      <c r="D177" t="s">
        <v>44</v>
      </c>
      <c r="E177" t="s">
        <v>12</v>
      </c>
      <c r="F177" t="s">
        <v>13</v>
      </c>
      <c r="G177" t="s">
        <v>39</v>
      </c>
      <c r="H177">
        <v>0</v>
      </c>
    </row>
    <row r="178" spans="1:12" hidden="1" x14ac:dyDescent="0.3">
      <c r="A178" t="s">
        <v>8</v>
      </c>
      <c r="B178" t="s">
        <v>46</v>
      </c>
      <c r="C178" t="s">
        <v>47</v>
      </c>
      <c r="D178" t="s">
        <v>44</v>
      </c>
      <c r="E178" t="s">
        <v>12</v>
      </c>
      <c r="F178" t="s">
        <v>13</v>
      </c>
      <c r="G178" t="s">
        <v>40</v>
      </c>
      <c r="H178">
        <v>0</v>
      </c>
    </row>
    <row r="179" spans="1:12" hidden="1" x14ac:dyDescent="0.3">
      <c r="A179" t="s">
        <v>8</v>
      </c>
      <c r="B179" t="s">
        <v>46</v>
      </c>
      <c r="C179" t="s">
        <v>47</v>
      </c>
      <c r="D179" t="s">
        <v>44</v>
      </c>
      <c r="E179" t="s">
        <v>12</v>
      </c>
      <c r="F179" t="s">
        <v>13</v>
      </c>
      <c r="G179" t="s">
        <v>41</v>
      </c>
      <c r="H179">
        <v>0</v>
      </c>
    </row>
    <row r="180" spans="1:12" hidden="1" x14ac:dyDescent="0.3">
      <c r="A180" t="s">
        <v>8</v>
      </c>
      <c r="B180" t="s">
        <v>46</v>
      </c>
      <c r="C180" t="s">
        <v>47</v>
      </c>
      <c r="D180" t="s">
        <v>44</v>
      </c>
      <c r="E180" t="s">
        <v>12</v>
      </c>
      <c r="F180" t="s">
        <v>13</v>
      </c>
      <c r="G180" t="s">
        <v>42</v>
      </c>
      <c r="H180">
        <v>54840.962469999999</v>
      </c>
    </row>
    <row r="181" spans="1:12" hidden="1" x14ac:dyDescent="0.3">
      <c r="A181" t="s">
        <v>8</v>
      </c>
      <c r="B181" t="s">
        <v>46</v>
      </c>
      <c r="C181" t="s">
        <v>47</v>
      </c>
      <c r="D181" t="s">
        <v>44</v>
      </c>
      <c r="E181" t="s">
        <v>12</v>
      </c>
      <c r="F181" t="s">
        <v>13</v>
      </c>
      <c r="G181" t="s">
        <v>43</v>
      </c>
      <c r="H181">
        <v>1654.8607039999999</v>
      </c>
    </row>
    <row r="182" spans="1:12" hidden="1" x14ac:dyDescent="0.3">
      <c r="A182" t="s">
        <v>8</v>
      </c>
      <c r="B182" t="s">
        <v>46</v>
      </c>
      <c r="C182" t="s">
        <v>48</v>
      </c>
      <c r="D182" t="s">
        <v>11</v>
      </c>
      <c r="E182" t="s">
        <v>12</v>
      </c>
      <c r="F182" t="s">
        <v>13</v>
      </c>
      <c r="G182" t="s">
        <v>14</v>
      </c>
      <c r="H182" s="2">
        <v>48693.072769999999</v>
      </c>
    </row>
    <row r="183" spans="1:12" hidden="1" x14ac:dyDescent="0.3">
      <c r="A183" t="s">
        <v>8</v>
      </c>
      <c r="B183" t="s">
        <v>46</v>
      </c>
      <c r="C183" t="s">
        <v>48</v>
      </c>
      <c r="D183" t="s">
        <v>11</v>
      </c>
      <c r="E183" t="s">
        <v>12</v>
      </c>
      <c r="F183" t="s">
        <v>13</v>
      </c>
      <c r="G183" t="s">
        <v>15</v>
      </c>
      <c r="H183" s="2">
        <v>2785.4766789999999</v>
      </c>
    </row>
    <row r="184" spans="1:12" hidden="1" x14ac:dyDescent="0.3">
      <c r="A184" t="s">
        <v>8</v>
      </c>
      <c r="B184" t="s">
        <v>46</v>
      </c>
      <c r="C184" t="s">
        <v>48</v>
      </c>
      <c r="D184" t="s">
        <v>11</v>
      </c>
      <c r="E184" t="s">
        <v>12</v>
      </c>
      <c r="F184" t="s">
        <v>13</v>
      </c>
      <c r="G184" t="s">
        <v>16</v>
      </c>
      <c r="H184" s="2">
        <v>1.2200000000000001E-11</v>
      </c>
    </row>
    <row r="185" spans="1:12" hidden="1" x14ac:dyDescent="0.3">
      <c r="A185" t="s">
        <v>8</v>
      </c>
      <c r="B185" t="s">
        <v>46</v>
      </c>
      <c r="C185" t="s">
        <v>48</v>
      </c>
      <c r="D185" t="s">
        <v>11</v>
      </c>
      <c r="E185" t="s">
        <v>12</v>
      </c>
      <c r="F185" t="s">
        <v>13</v>
      </c>
      <c r="G185" t="s">
        <v>17</v>
      </c>
      <c r="H185" s="2">
        <v>22855.717860000001</v>
      </c>
    </row>
    <row r="186" spans="1:12" hidden="1" x14ac:dyDescent="0.3">
      <c r="A186" t="s">
        <v>8</v>
      </c>
      <c r="B186" t="s">
        <v>46</v>
      </c>
      <c r="C186" t="s">
        <v>48</v>
      </c>
      <c r="D186" t="s">
        <v>11</v>
      </c>
      <c r="E186" t="s">
        <v>12</v>
      </c>
      <c r="F186" t="s">
        <v>13</v>
      </c>
      <c r="G186" t="s">
        <v>18</v>
      </c>
      <c r="H186">
        <v>0</v>
      </c>
    </row>
    <row r="187" spans="1:12" hidden="1" x14ac:dyDescent="0.3">
      <c r="A187" t="s">
        <v>8</v>
      </c>
      <c r="B187" t="s">
        <v>46</v>
      </c>
      <c r="C187" t="s">
        <v>48</v>
      </c>
      <c r="D187" t="s">
        <v>11</v>
      </c>
      <c r="E187" t="s">
        <v>12</v>
      </c>
      <c r="F187" t="s">
        <v>13</v>
      </c>
      <c r="G187" t="s">
        <v>19</v>
      </c>
      <c r="H187" s="2">
        <v>383.04533279999998</v>
      </c>
    </row>
    <row r="188" spans="1:12" hidden="1" x14ac:dyDescent="0.3">
      <c r="A188" t="s">
        <v>8</v>
      </c>
      <c r="B188" t="s">
        <v>46</v>
      </c>
      <c r="C188" t="s">
        <v>48</v>
      </c>
      <c r="D188" t="s">
        <v>11</v>
      </c>
      <c r="E188" t="s">
        <v>12</v>
      </c>
      <c r="F188" t="s">
        <v>13</v>
      </c>
      <c r="G188" t="s">
        <v>20</v>
      </c>
      <c r="H188">
        <v>0</v>
      </c>
    </row>
    <row r="189" spans="1:12" hidden="1" x14ac:dyDescent="0.3">
      <c r="A189" t="s">
        <v>8</v>
      </c>
      <c r="B189" t="s">
        <v>46</v>
      </c>
      <c r="C189" t="s">
        <v>48</v>
      </c>
      <c r="D189" t="s">
        <v>11</v>
      </c>
      <c r="E189" t="s">
        <v>12</v>
      </c>
      <c r="F189" t="s">
        <v>13</v>
      </c>
      <c r="G189" t="s">
        <v>21</v>
      </c>
      <c r="H189" s="2">
        <v>-3.5199999999999998E-14</v>
      </c>
    </row>
    <row r="190" spans="1:12" hidden="1" x14ac:dyDescent="0.3">
      <c r="A190" t="s">
        <v>8</v>
      </c>
      <c r="B190" t="s">
        <v>46</v>
      </c>
      <c r="C190" t="s">
        <v>48</v>
      </c>
      <c r="D190" t="s">
        <v>11</v>
      </c>
      <c r="E190" t="s">
        <v>12</v>
      </c>
      <c r="F190" t="s">
        <v>13</v>
      </c>
      <c r="G190" t="s">
        <v>22</v>
      </c>
      <c r="H190" s="2">
        <v>5704.0972009999996</v>
      </c>
    </row>
    <row r="191" spans="1:12" hidden="1" x14ac:dyDescent="0.3">
      <c r="A191" t="s">
        <v>8</v>
      </c>
      <c r="B191" t="s">
        <v>46</v>
      </c>
      <c r="C191" t="s">
        <v>48</v>
      </c>
      <c r="D191" t="s">
        <v>11</v>
      </c>
      <c r="E191" t="s">
        <v>12</v>
      </c>
      <c r="F191" t="s">
        <v>13</v>
      </c>
      <c r="G191" t="s">
        <v>23</v>
      </c>
      <c r="H191" s="2">
        <v>2446.0664360000001</v>
      </c>
    </row>
    <row r="192" spans="1:12" hidden="1" x14ac:dyDescent="0.3">
      <c r="A192" t="s">
        <v>8</v>
      </c>
      <c r="B192" t="s">
        <v>46</v>
      </c>
      <c r="C192" t="s">
        <v>48</v>
      </c>
      <c r="D192" t="s">
        <v>11</v>
      </c>
      <c r="E192" t="s">
        <v>12</v>
      </c>
      <c r="F192" t="s">
        <v>13</v>
      </c>
      <c r="G192" t="s">
        <v>24</v>
      </c>
      <c r="H192" s="2">
        <v>104630.6213</v>
      </c>
      <c r="I192" s="6">
        <f>H192/1000</f>
        <v>104.6306213</v>
      </c>
      <c r="J192" t="s">
        <v>74</v>
      </c>
      <c r="K192" t="s">
        <v>72</v>
      </c>
      <c r="L192" s="4">
        <v>194972</v>
      </c>
    </row>
    <row r="193" spans="1:10" hidden="1" x14ac:dyDescent="0.3">
      <c r="A193" t="s">
        <v>8</v>
      </c>
      <c r="B193" t="s">
        <v>46</v>
      </c>
      <c r="C193" t="s">
        <v>48</v>
      </c>
      <c r="D193" t="s">
        <v>11</v>
      </c>
      <c r="E193" t="s">
        <v>12</v>
      </c>
      <c r="F193" t="s">
        <v>13</v>
      </c>
      <c r="G193" t="s">
        <v>25</v>
      </c>
      <c r="H193">
        <v>0</v>
      </c>
      <c r="J193" s="5">
        <v>0.41754399433038147</v>
      </c>
    </row>
    <row r="194" spans="1:10" hidden="1" x14ac:dyDescent="0.3">
      <c r="A194" t="s">
        <v>8</v>
      </c>
      <c r="B194" t="s">
        <v>46</v>
      </c>
      <c r="C194" t="s">
        <v>48</v>
      </c>
      <c r="D194" t="s">
        <v>11</v>
      </c>
      <c r="E194" t="s">
        <v>12</v>
      </c>
      <c r="F194" t="s">
        <v>13</v>
      </c>
      <c r="G194" t="s">
        <v>26</v>
      </c>
      <c r="H194" s="2">
        <v>1687.1451930000001</v>
      </c>
      <c r="I194" s="6"/>
      <c r="J194" s="5">
        <f>(L192-(H192+I197))/L192</f>
        <v>0.46329725359856799</v>
      </c>
    </row>
    <row r="195" spans="1:10" hidden="1" x14ac:dyDescent="0.3">
      <c r="A195" t="s">
        <v>8</v>
      </c>
      <c r="B195" t="s">
        <v>46</v>
      </c>
      <c r="C195" t="s">
        <v>48</v>
      </c>
      <c r="D195" t="s">
        <v>11</v>
      </c>
      <c r="E195" t="s">
        <v>12</v>
      </c>
      <c r="F195" t="s">
        <v>13</v>
      </c>
      <c r="G195" t="s">
        <v>27</v>
      </c>
      <c r="H195">
        <v>0</v>
      </c>
    </row>
    <row r="196" spans="1:10" hidden="1" x14ac:dyDescent="0.3">
      <c r="A196" t="s">
        <v>8</v>
      </c>
      <c r="B196" t="s">
        <v>46</v>
      </c>
      <c r="C196" t="s">
        <v>48</v>
      </c>
      <c r="D196" t="s">
        <v>11</v>
      </c>
      <c r="E196" t="s">
        <v>12</v>
      </c>
      <c r="F196" t="s">
        <v>13</v>
      </c>
      <c r="G196" t="s">
        <v>28</v>
      </c>
      <c r="H196">
        <v>4456.3265430000001</v>
      </c>
      <c r="I196" s="6"/>
    </row>
    <row r="197" spans="1:10" hidden="1" x14ac:dyDescent="0.3">
      <c r="A197" t="s">
        <v>8</v>
      </c>
      <c r="B197" t="s">
        <v>46</v>
      </c>
      <c r="C197" t="s">
        <v>48</v>
      </c>
      <c r="D197" t="s">
        <v>11</v>
      </c>
      <c r="E197" t="s">
        <v>12</v>
      </c>
      <c r="F197" t="s">
        <v>13</v>
      </c>
      <c r="G197" t="s">
        <v>29</v>
      </c>
      <c r="H197">
        <v>5243.0996439999999</v>
      </c>
      <c r="I197" s="6">
        <f>SUM(H194+H196+H197)/1000</f>
        <v>11.386571380000001</v>
      </c>
    </row>
    <row r="198" spans="1:10" hidden="1" x14ac:dyDescent="0.3">
      <c r="A198" t="s">
        <v>8</v>
      </c>
      <c r="B198" t="s">
        <v>46</v>
      </c>
      <c r="C198" t="s">
        <v>48</v>
      </c>
      <c r="D198" t="s">
        <v>11</v>
      </c>
      <c r="E198" t="s">
        <v>12</v>
      </c>
      <c r="F198" t="s">
        <v>13</v>
      </c>
      <c r="G198" t="s">
        <v>30</v>
      </c>
      <c r="H198" s="2">
        <v>1949.8585539999999</v>
      </c>
    </row>
    <row r="199" spans="1:10" hidden="1" x14ac:dyDescent="0.3">
      <c r="A199" t="s">
        <v>8</v>
      </c>
      <c r="B199" t="s">
        <v>46</v>
      </c>
      <c r="C199" t="s">
        <v>48</v>
      </c>
      <c r="D199" t="s">
        <v>11</v>
      </c>
      <c r="E199" t="s">
        <v>12</v>
      </c>
      <c r="F199" t="s">
        <v>13</v>
      </c>
      <c r="G199" t="s">
        <v>31</v>
      </c>
      <c r="H199" s="2">
        <v>99.630066150000005</v>
      </c>
    </row>
    <row r="200" spans="1:10" hidden="1" x14ac:dyDescent="0.3">
      <c r="A200" t="s">
        <v>8</v>
      </c>
      <c r="B200" t="s">
        <v>46</v>
      </c>
      <c r="C200" t="s">
        <v>48</v>
      </c>
      <c r="D200" t="s">
        <v>11</v>
      </c>
      <c r="E200" t="s">
        <v>12</v>
      </c>
      <c r="F200" t="s">
        <v>13</v>
      </c>
      <c r="G200" t="s">
        <v>32</v>
      </c>
      <c r="H200">
        <v>0</v>
      </c>
    </row>
    <row r="201" spans="1:10" hidden="1" x14ac:dyDescent="0.3">
      <c r="A201" t="s">
        <v>8</v>
      </c>
      <c r="B201" t="s">
        <v>46</v>
      </c>
      <c r="C201" t="s">
        <v>48</v>
      </c>
      <c r="D201" t="s">
        <v>11</v>
      </c>
      <c r="E201" t="s">
        <v>12</v>
      </c>
      <c r="F201" t="s">
        <v>13</v>
      </c>
      <c r="G201" t="s">
        <v>33</v>
      </c>
      <c r="H201">
        <v>0</v>
      </c>
    </row>
    <row r="202" spans="1:10" hidden="1" x14ac:dyDescent="0.3">
      <c r="A202" t="s">
        <v>8</v>
      </c>
      <c r="B202" t="s">
        <v>46</v>
      </c>
      <c r="C202" t="s">
        <v>48</v>
      </c>
      <c r="D202" t="s">
        <v>11</v>
      </c>
      <c r="E202" t="s">
        <v>12</v>
      </c>
      <c r="F202" t="s">
        <v>13</v>
      </c>
      <c r="G202" t="s">
        <v>34</v>
      </c>
      <c r="H202">
        <v>0</v>
      </c>
    </row>
    <row r="203" spans="1:10" hidden="1" x14ac:dyDescent="0.3">
      <c r="A203" t="s">
        <v>8</v>
      </c>
      <c r="B203" t="s">
        <v>46</v>
      </c>
      <c r="C203" t="s">
        <v>48</v>
      </c>
      <c r="D203" t="s">
        <v>11</v>
      </c>
      <c r="E203" t="s">
        <v>12</v>
      </c>
      <c r="F203" t="s">
        <v>13</v>
      </c>
      <c r="G203" t="s">
        <v>35</v>
      </c>
      <c r="H203">
        <v>0</v>
      </c>
    </row>
    <row r="204" spans="1:10" hidden="1" x14ac:dyDescent="0.3">
      <c r="A204" t="s">
        <v>8</v>
      </c>
      <c r="B204" t="s">
        <v>46</v>
      </c>
      <c r="C204" t="s">
        <v>48</v>
      </c>
      <c r="D204" t="s">
        <v>11</v>
      </c>
      <c r="E204" t="s">
        <v>12</v>
      </c>
      <c r="F204" t="s">
        <v>13</v>
      </c>
      <c r="G204" t="s">
        <v>36</v>
      </c>
      <c r="H204">
        <v>0</v>
      </c>
    </row>
    <row r="205" spans="1:10" hidden="1" x14ac:dyDescent="0.3">
      <c r="A205" t="s">
        <v>8</v>
      </c>
      <c r="B205" t="s">
        <v>46</v>
      </c>
      <c r="C205" t="s">
        <v>48</v>
      </c>
      <c r="D205" t="s">
        <v>11</v>
      </c>
      <c r="E205" t="s">
        <v>12</v>
      </c>
      <c r="F205" t="s">
        <v>13</v>
      </c>
      <c r="G205" t="s">
        <v>37</v>
      </c>
      <c r="H205" s="2">
        <v>7084.4393239999999</v>
      </c>
    </row>
    <row r="206" spans="1:10" hidden="1" x14ac:dyDescent="0.3">
      <c r="A206" t="s">
        <v>8</v>
      </c>
      <c r="B206" t="s">
        <v>46</v>
      </c>
      <c r="C206" t="s">
        <v>48</v>
      </c>
      <c r="D206" t="s">
        <v>11</v>
      </c>
      <c r="E206" t="s">
        <v>12</v>
      </c>
      <c r="F206" t="s">
        <v>13</v>
      </c>
      <c r="G206" t="s">
        <v>38</v>
      </c>
      <c r="H206">
        <v>0</v>
      </c>
    </row>
    <row r="207" spans="1:10" hidden="1" x14ac:dyDescent="0.3">
      <c r="A207" t="s">
        <v>8</v>
      </c>
      <c r="B207" t="s">
        <v>46</v>
      </c>
      <c r="C207" t="s">
        <v>48</v>
      </c>
      <c r="D207" t="s">
        <v>11</v>
      </c>
      <c r="E207" t="s">
        <v>12</v>
      </c>
      <c r="F207" t="s">
        <v>13</v>
      </c>
      <c r="G207" t="s">
        <v>39</v>
      </c>
      <c r="H207">
        <v>0</v>
      </c>
    </row>
    <row r="208" spans="1:10" hidden="1" x14ac:dyDescent="0.3">
      <c r="A208" t="s">
        <v>8</v>
      </c>
      <c r="B208" t="s">
        <v>46</v>
      </c>
      <c r="C208" t="s">
        <v>48</v>
      </c>
      <c r="D208" t="s">
        <v>11</v>
      </c>
      <c r="E208" t="s">
        <v>12</v>
      </c>
      <c r="F208" t="s">
        <v>13</v>
      </c>
      <c r="G208" t="s">
        <v>40</v>
      </c>
      <c r="H208">
        <v>0</v>
      </c>
    </row>
    <row r="209" spans="1:9" hidden="1" x14ac:dyDescent="0.3">
      <c r="A209" t="s">
        <v>8</v>
      </c>
      <c r="B209" t="s">
        <v>46</v>
      </c>
      <c r="C209" t="s">
        <v>48</v>
      </c>
      <c r="D209" t="s">
        <v>11</v>
      </c>
      <c r="E209" t="s">
        <v>12</v>
      </c>
      <c r="F209" t="s">
        <v>13</v>
      </c>
      <c r="G209" t="s">
        <v>41</v>
      </c>
      <c r="H209">
        <v>0</v>
      </c>
    </row>
    <row r="210" spans="1:9" hidden="1" x14ac:dyDescent="0.3">
      <c r="A210" t="s">
        <v>8</v>
      </c>
      <c r="B210" t="s">
        <v>46</v>
      </c>
      <c r="C210" t="s">
        <v>48</v>
      </c>
      <c r="D210" t="s">
        <v>11</v>
      </c>
      <c r="E210" t="s">
        <v>12</v>
      </c>
      <c r="F210" t="s">
        <v>13</v>
      </c>
      <c r="G210" t="s">
        <v>42</v>
      </c>
      <c r="H210" s="2">
        <v>51744.597800000003</v>
      </c>
    </row>
    <row r="211" spans="1:9" hidden="1" x14ac:dyDescent="0.3">
      <c r="A211" t="s">
        <v>8</v>
      </c>
      <c r="B211" t="s">
        <v>46</v>
      </c>
      <c r="C211" t="s">
        <v>48</v>
      </c>
      <c r="D211" t="s">
        <v>11</v>
      </c>
      <c r="E211" t="s">
        <v>12</v>
      </c>
      <c r="F211" t="s">
        <v>13</v>
      </c>
      <c r="G211" t="s">
        <v>43</v>
      </c>
      <c r="H211" s="2">
        <v>4570.2366110000003</v>
      </c>
    </row>
    <row r="212" spans="1:9" hidden="1" x14ac:dyDescent="0.3">
      <c r="A212" t="s">
        <v>8</v>
      </c>
      <c r="B212" t="s">
        <v>46</v>
      </c>
      <c r="C212" t="s">
        <v>48</v>
      </c>
      <c r="D212" t="s">
        <v>44</v>
      </c>
      <c r="E212" t="s">
        <v>12</v>
      </c>
      <c r="F212" t="s">
        <v>13</v>
      </c>
      <c r="G212" t="s">
        <v>14</v>
      </c>
      <c r="H212" s="2">
        <v>50044.757270000002</v>
      </c>
    </row>
    <row r="213" spans="1:9" hidden="1" x14ac:dyDescent="0.3">
      <c r="A213" t="s">
        <v>8</v>
      </c>
      <c r="B213" t="s">
        <v>46</v>
      </c>
      <c r="C213" t="s">
        <v>48</v>
      </c>
      <c r="D213" t="s">
        <v>44</v>
      </c>
      <c r="E213" t="s">
        <v>12</v>
      </c>
      <c r="F213" t="s">
        <v>13</v>
      </c>
      <c r="G213" t="s">
        <v>15</v>
      </c>
      <c r="H213" s="2">
        <v>1292.3670090000001</v>
      </c>
    </row>
    <row r="214" spans="1:9" hidden="1" x14ac:dyDescent="0.3">
      <c r="A214" t="s">
        <v>8</v>
      </c>
      <c r="B214" t="s">
        <v>46</v>
      </c>
      <c r="C214" t="s">
        <v>48</v>
      </c>
      <c r="D214" t="s">
        <v>44</v>
      </c>
      <c r="E214" t="s">
        <v>12</v>
      </c>
      <c r="F214" t="s">
        <v>13</v>
      </c>
      <c r="G214" t="s">
        <v>16</v>
      </c>
      <c r="H214" s="2">
        <v>144.7685032</v>
      </c>
    </row>
    <row r="215" spans="1:9" hidden="1" x14ac:dyDescent="0.3">
      <c r="A215" t="s">
        <v>8</v>
      </c>
      <c r="B215" t="s">
        <v>46</v>
      </c>
      <c r="C215" t="s">
        <v>48</v>
      </c>
      <c r="D215" t="s">
        <v>44</v>
      </c>
      <c r="E215" t="s">
        <v>12</v>
      </c>
      <c r="F215" t="s">
        <v>13</v>
      </c>
      <c r="G215" t="s">
        <v>17</v>
      </c>
      <c r="H215" s="2">
        <v>17433.098750000001</v>
      </c>
    </row>
    <row r="216" spans="1:9" hidden="1" x14ac:dyDescent="0.3">
      <c r="A216" t="s">
        <v>8</v>
      </c>
      <c r="B216" t="s">
        <v>46</v>
      </c>
      <c r="C216" t="s">
        <v>48</v>
      </c>
      <c r="D216" t="s">
        <v>44</v>
      </c>
      <c r="E216" t="s">
        <v>12</v>
      </c>
      <c r="F216" t="s">
        <v>13</v>
      </c>
      <c r="G216" t="s">
        <v>18</v>
      </c>
      <c r="H216">
        <v>0</v>
      </c>
    </row>
    <row r="217" spans="1:9" hidden="1" x14ac:dyDescent="0.3">
      <c r="A217" t="s">
        <v>8</v>
      </c>
      <c r="B217" t="s">
        <v>46</v>
      </c>
      <c r="C217" t="s">
        <v>48</v>
      </c>
      <c r="D217" t="s">
        <v>44</v>
      </c>
      <c r="E217" t="s">
        <v>12</v>
      </c>
      <c r="F217" t="s">
        <v>13</v>
      </c>
      <c r="G217" t="s">
        <v>19</v>
      </c>
      <c r="H217" s="2">
        <v>1232.9474660000001</v>
      </c>
    </row>
    <row r="218" spans="1:9" hidden="1" x14ac:dyDescent="0.3">
      <c r="A218" t="s">
        <v>8</v>
      </c>
      <c r="B218" t="s">
        <v>46</v>
      </c>
      <c r="C218" t="s">
        <v>48</v>
      </c>
      <c r="D218" t="s">
        <v>44</v>
      </c>
      <c r="E218" t="s">
        <v>12</v>
      </c>
      <c r="F218" t="s">
        <v>13</v>
      </c>
      <c r="G218" t="s">
        <v>20</v>
      </c>
      <c r="H218">
        <v>0</v>
      </c>
    </row>
    <row r="219" spans="1:9" hidden="1" x14ac:dyDescent="0.3">
      <c r="A219" t="s">
        <v>8</v>
      </c>
      <c r="B219" t="s">
        <v>46</v>
      </c>
      <c r="C219" t="s">
        <v>48</v>
      </c>
      <c r="D219" t="s">
        <v>44</v>
      </c>
      <c r="E219" t="s">
        <v>12</v>
      </c>
      <c r="F219" t="s">
        <v>13</v>
      </c>
      <c r="G219" t="s">
        <v>21</v>
      </c>
      <c r="H219" s="2">
        <v>3.6699999999999998E-14</v>
      </c>
    </row>
    <row r="220" spans="1:9" hidden="1" x14ac:dyDescent="0.3">
      <c r="A220" t="s">
        <v>8</v>
      </c>
      <c r="B220" t="s">
        <v>46</v>
      </c>
      <c r="C220" t="s">
        <v>48</v>
      </c>
      <c r="D220" t="s">
        <v>44</v>
      </c>
      <c r="E220" t="s">
        <v>12</v>
      </c>
      <c r="F220" t="s">
        <v>13</v>
      </c>
      <c r="G220" t="s">
        <v>22</v>
      </c>
      <c r="H220" s="2">
        <v>9233.3830259999995</v>
      </c>
    </row>
    <row r="221" spans="1:9" hidden="1" x14ac:dyDescent="0.3">
      <c r="A221" t="s">
        <v>8</v>
      </c>
      <c r="B221" t="s">
        <v>46</v>
      </c>
      <c r="C221" t="s">
        <v>48</v>
      </c>
      <c r="D221" t="s">
        <v>44</v>
      </c>
      <c r="E221" t="s">
        <v>12</v>
      </c>
      <c r="F221" t="s">
        <v>13</v>
      </c>
      <c r="G221" t="s">
        <v>23</v>
      </c>
      <c r="H221" s="2">
        <v>3489.4975840000002</v>
      </c>
    </row>
    <row r="222" spans="1:9" hidden="1" x14ac:dyDescent="0.3">
      <c r="A222" t="s">
        <v>8</v>
      </c>
      <c r="B222" t="s">
        <v>46</v>
      </c>
      <c r="C222" t="s">
        <v>48</v>
      </c>
      <c r="D222" t="s">
        <v>44</v>
      </c>
      <c r="E222" t="s">
        <v>12</v>
      </c>
      <c r="F222" t="s">
        <v>13</v>
      </c>
      <c r="G222" t="s">
        <v>24</v>
      </c>
      <c r="H222" s="2">
        <v>104634.6985</v>
      </c>
      <c r="I222" s="6">
        <f>H222/1000</f>
        <v>104.6346985</v>
      </c>
    </row>
    <row r="223" spans="1:9" hidden="1" x14ac:dyDescent="0.3">
      <c r="A223" t="s">
        <v>8</v>
      </c>
      <c r="B223" t="s">
        <v>46</v>
      </c>
      <c r="C223" t="s">
        <v>48</v>
      </c>
      <c r="D223" t="s">
        <v>44</v>
      </c>
      <c r="E223" t="s">
        <v>12</v>
      </c>
      <c r="F223" t="s">
        <v>13</v>
      </c>
      <c r="G223" t="s">
        <v>25</v>
      </c>
      <c r="H223">
        <v>0</v>
      </c>
    </row>
    <row r="224" spans="1:9" hidden="1" x14ac:dyDescent="0.3">
      <c r="A224" t="s">
        <v>8</v>
      </c>
      <c r="B224" t="s">
        <v>46</v>
      </c>
      <c r="C224" t="s">
        <v>48</v>
      </c>
      <c r="D224" t="s">
        <v>44</v>
      </c>
      <c r="E224" t="s">
        <v>12</v>
      </c>
      <c r="F224" t="s">
        <v>13</v>
      </c>
      <c r="G224" t="s">
        <v>26</v>
      </c>
      <c r="H224" s="2">
        <v>89.594280699999999</v>
      </c>
      <c r="I224" s="6"/>
    </row>
    <row r="225" spans="1:9" hidden="1" x14ac:dyDescent="0.3">
      <c r="A225" t="s">
        <v>8</v>
      </c>
      <c r="B225" t="s">
        <v>46</v>
      </c>
      <c r="C225" t="s">
        <v>48</v>
      </c>
      <c r="D225" t="s">
        <v>44</v>
      </c>
      <c r="E225" t="s">
        <v>12</v>
      </c>
      <c r="F225" t="s">
        <v>13</v>
      </c>
      <c r="G225" t="s">
        <v>27</v>
      </c>
      <c r="H225">
        <v>0</v>
      </c>
    </row>
    <row r="226" spans="1:9" hidden="1" x14ac:dyDescent="0.3">
      <c r="A226" t="s">
        <v>8</v>
      </c>
      <c r="B226" t="s">
        <v>46</v>
      </c>
      <c r="C226" t="s">
        <v>48</v>
      </c>
      <c r="D226" t="s">
        <v>44</v>
      </c>
      <c r="E226" t="s">
        <v>12</v>
      </c>
      <c r="F226" t="s">
        <v>13</v>
      </c>
      <c r="G226" t="s">
        <v>28</v>
      </c>
      <c r="H226">
        <v>10237.82115</v>
      </c>
      <c r="I226" s="6"/>
    </row>
    <row r="227" spans="1:9" hidden="1" x14ac:dyDescent="0.3">
      <c r="A227" t="s">
        <v>8</v>
      </c>
      <c r="B227" t="s">
        <v>46</v>
      </c>
      <c r="C227" t="s">
        <v>48</v>
      </c>
      <c r="D227" t="s">
        <v>44</v>
      </c>
      <c r="E227" t="s">
        <v>12</v>
      </c>
      <c r="F227" t="s">
        <v>13</v>
      </c>
      <c r="G227" t="s">
        <v>29</v>
      </c>
      <c r="H227">
        <v>1713.813819</v>
      </c>
      <c r="I227" s="6">
        <f>(H224+H226+H227)/1000</f>
        <v>12.041229249699999</v>
      </c>
    </row>
    <row r="228" spans="1:9" hidden="1" x14ac:dyDescent="0.3">
      <c r="A228" t="s">
        <v>8</v>
      </c>
      <c r="B228" t="s">
        <v>46</v>
      </c>
      <c r="C228" t="s">
        <v>48</v>
      </c>
      <c r="D228" t="s">
        <v>44</v>
      </c>
      <c r="E228" t="s">
        <v>12</v>
      </c>
      <c r="F228" t="s">
        <v>13</v>
      </c>
      <c r="G228" t="s">
        <v>30</v>
      </c>
      <c r="H228" s="2">
        <v>1279.620932</v>
      </c>
    </row>
    <row r="229" spans="1:9" hidden="1" x14ac:dyDescent="0.3">
      <c r="A229" t="s">
        <v>8</v>
      </c>
      <c r="B229" t="s">
        <v>46</v>
      </c>
      <c r="C229" t="s">
        <v>48</v>
      </c>
      <c r="D229" t="s">
        <v>44</v>
      </c>
      <c r="E229" t="s">
        <v>12</v>
      </c>
      <c r="F229" t="s">
        <v>13</v>
      </c>
      <c r="G229" t="s">
        <v>31</v>
      </c>
      <c r="H229" s="2">
        <v>29.695397369999998</v>
      </c>
    </row>
    <row r="230" spans="1:9" hidden="1" x14ac:dyDescent="0.3">
      <c r="A230" t="s">
        <v>8</v>
      </c>
      <c r="B230" t="s">
        <v>46</v>
      </c>
      <c r="C230" t="s">
        <v>48</v>
      </c>
      <c r="D230" t="s">
        <v>44</v>
      </c>
      <c r="E230" t="s">
        <v>12</v>
      </c>
      <c r="F230" t="s">
        <v>13</v>
      </c>
      <c r="G230" t="s">
        <v>32</v>
      </c>
      <c r="H230">
        <v>0</v>
      </c>
    </row>
    <row r="231" spans="1:9" hidden="1" x14ac:dyDescent="0.3">
      <c r="A231" t="s">
        <v>8</v>
      </c>
      <c r="B231" t="s">
        <v>46</v>
      </c>
      <c r="C231" t="s">
        <v>48</v>
      </c>
      <c r="D231" t="s">
        <v>44</v>
      </c>
      <c r="E231" t="s">
        <v>12</v>
      </c>
      <c r="F231" t="s">
        <v>13</v>
      </c>
      <c r="G231" t="s">
        <v>33</v>
      </c>
      <c r="H231">
        <v>0</v>
      </c>
    </row>
    <row r="232" spans="1:9" hidden="1" x14ac:dyDescent="0.3">
      <c r="A232" t="s">
        <v>8</v>
      </c>
      <c r="B232" t="s">
        <v>46</v>
      </c>
      <c r="C232" t="s">
        <v>48</v>
      </c>
      <c r="D232" t="s">
        <v>44</v>
      </c>
      <c r="E232" t="s">
        <v>12</v>
      </c>
      <c r="F232" t="s">
        <v>13</v>
      </c>
      <c r="G232" t="s">
        <v>34</v>
      </c>
      <c r="H232">
        <v>0</v>
      </c>
    </row>
    <row r="233" spans="1:9" hidden="1" x14ac:dyDescent="0.3">
      <c r="A233" t="s">
        <v>8</v>
      </c>
      <c r="B233" t="s">
        <v>46</v>
      </c>
      <c r="C233" t="s">
        <v>48</v>
      </c>
      <c r="D233" t="s">
        <v>44</v>
      </c>
      <c r="E233" t="s">
        <v>12</v>
      </c>
      <c r="F233" t="s">
        <v>13</v>
      </c>
      <c r="G233" t="s">
        <v>35</v>
      </c>
      <c r="H233">
        <v>0</v>
      </c>
    </row>
    <row r="234" spans="1:9" hidden="1" x14ac:dyDescent="0.3">
      <c r="A234" t="s">
        <v>8</v>
      </c>
      <c r="B234" t="s">
        <v>46</v>
      </c>
      <c r="C234" t="s">
        <v>48</v>
      </c>
      <c r="D234" t="s">
        <v>44</v>
      </c>
      <c r="E234" t="s">
        <v>12</v>
      </c>
      <c r="F234" t="s">
        <v>13</v>
      </c>
      <c r="G234" t="s">
        <v>36</v>
      </c>
      <c r="H234">
        <v>0</v>
      </c>
    </row>
    <row r="235" spans="1:9" hidden="1" x14ac:dyDescent="0.3">
      <c r="A235" t="s">
        <v>8</v>
      </c>
      <c r="B235" t="s">
        <v>46</v>
      </c>
      <c r="C235" t="s">
        <v>48</v>
      </c>
      <c r="D235" t="s">
        <v>44</v>
      </c>
      <c r="E235" t="s">
        <v>12</v>
      </c>
      <c r="F235" t="s">
        <v>13</v>
      </c>
      <c r="G235" t="s">
        <v>37</v>
      </c>
      <c r="H235" s="2">
        <v>4393.462383</v>
      </c>
    </row>
    <row r="236" spans="1:9" hidden="1" x14ac:dyDescent="0.3">
      <c r="A236" t="s">
        <v>8</v>
      </c>
      <c r="B236" t="s">
        <v>46</v>
      </c>
      <c r="C236" t="s">
        <v>48</v>
      </c>
      <c r="D236" t="s">
        <v>44</v>
      </c>
      <c r="E236" t="s">
        <v>12</v>
      </c>
      <c r="F236" t="s">
        <v>13</v>
      </c>
      <c r="G236" t="s">
        <v>38</v>
      </c>
      <c r="H236">
        <v>0</v>
      </c>
    </row>
    <row r="237" spans="1:9" hidden="1" x14ac:dyDescent="0.3">
      <c r="A237" t="s">
        <v>8</v>
      </c>
      <c r="B237" t="s">
        <v>46</v>
      </c>
      <c r="C237" t="s">
        <v>48</v>
      </c>
      <c r="D237" t="s">
        <v>44</v>
      </c>
      <c r="E237" t="s">
        <v>12</v>
      </c>
      <c r="F237" t="s">
        <v>13</v>
      </c>
      <c r="G237" t="s">
        <v>39</v>
      </c>
      <c r="H237">
        <v>0</v>
      </c>
    </row>
    <row r="238" spans="1:9" hidden="1" x14ac:dyDescent="0.3">
      <c r="A238" t="s">
        <v>8</v>
      </c>
      <c r="B238" t="s">
        <v>46</v>
      </c>
      <c r="C238" t="s">
        <v>48</v>
      </c>
      <c r="D238" t="s">
        <v>44</v>
      </c>
      <c r="E238" t="s">
        <v>12</v>
      </c>
      <c r="F238" t="s">
        <v>13</v>
      </c>
      <c r="G238" t="s">
        <v>40</v>
      </c>
      <c r="H238">
        <v>0</v>
      </c>
    </row>
    <row r="239" spans="1:9" hidden="1" x14ac:dyDescent="0.3">
      <c r="A239" t="s">
        <v>8</v>
      </c>
      <c r="B239" t="s">
        <v>46</v>
      </c>
      <c r="C239" t="s">
        <v>48</v>
      </c>
      <c r="D239" t="s">
        <v>44</v>
      </c>
      <c r="E239" t="s">
        <v>12</v>
      </c>
      <c r="F239" t="s">
        <v>13</v>
      </c>
      <c r="G239" t="s">
        <v>41</v>
      </c>
      <c r="H239">
        <v>0</v>
      </c>
    </row>
    <row r="240" spans="1:9" hidden="1" x14ac:dyDescent="0.3">
      <c r="A240" t="s">
        <v>8</v>
      </c>
      <c r="B240" t="s">
        <v>46</v>
      </c>
      <c r="C240" t="s">
        <v>48</v>
      </c>
      <c r="D240" t="s">
        <v>44</v>
      </c>
      <c r="E240" t="s">
        <v>12</v>
      </c>
      <c r="F240" t="s">
        <v>13</v>
      </c>
      <c r="G240" t="s">
        <v>42</v>
      </c>
      <c r="H240" s="2">
        <v>53754.127869999997</v>
      </c>
    </row>
    <row r="241" spans="1:13" hidden="1" x14ac:dyDescent="0.3">
      <c r="A241" t="s">
        <v>8</v>
      </c>
      <c r="B241" t="s">
        <v>46</v>
      </c>
      <c r="C241" t="s">
        <v>48</v>
      </c>
      <c r="D241" t="s">
        <v>44</v>
      </c>
      <c r="E241" t="s">
        <v>12</v>
      </c>
      <c r="F241" t="s">
        <v>13</v>
      </c>
      <c r="G241" t="s">
        <v>43</v>
      </c>
      <c r="H241" s="2">
        <v>3300.673644</v>
      </c>
    </row>
    <row r="242" spans="1:13" x14ac:dyDescent="0.3">
      <c r="A242" t="s">
        <v>8</v>
      </c>
      <c r="B242" t="s">
        <v>49</v>
      </c>
      <c r="C242" t="s">
        <v>50</v>
      </c>
      <c r="D242" t="s">
        <v>11</v>
      </c>
      <c r="E242" t="s">
        <v>12</v>
      </c>
      <c r="F242" t="s">
        <v>13</v>
      </c>
      <c r="G242" t="s">
        <v>14</v>
      </c>
      <c r="H242">
        <v>76636.825270000001</v>
      </c>
    </row>
    <row r="243" spans="1:13" x14ac:dyDescent="0.3">
      <c r="A243" t="s">
        <v>8</v>
      </c>
      <c r="B243" t="s">
        <v>49</v>
      </c>
      <c r="C243" t="s">
        <v>50</v>
      </c>
      <c r="D243" t="s">
        <v>11</v>
      </c>
      <c r="E243" t="s">
        <v>12</v>
      </c>
      <c r="F243" t="s">
        <v>13</v>
      </c>
      <c r="G243" t="s">
        <v>15</v>
      </c>
      <c r="H243">
        <v>21865.43579</v>
      </c>
    </row>
    <row r="244" spans="1:13" x14ac:dyDescent="0.3">
      <c r="A244" t="s">
        <v>8</v>
      </c>
      <c r="B244" t="s">
        <v>49</v>
      </c>
      <c r="C244" t="s">
        <v>50</v>
      </c>
      <c r="D244" t="s">
        <v>11</v>
      </c>
      <c r="E244" t="s">
        <v>12</v>
      </c>
      <c r="F244" t="s">
        <v>13</v>
      </c>
      <c r="G244" t="s">
        <v>16</v>
      </c>
      <c r="H244">
        <v>802.60993120000001</v>
      </c>
    </row>
    <row r="245" spans="1:13" x14ac:dyDescent="0.3">
      <c r="A245" t="s">
        <v>8</v>
      </c>
      <c r="B245" t="s">
        <v>49</v>
      </c>
      <c r="C245" t="s">
        <v>50</v>
      </c>
      <c r="D245" t="s">
        <v>11</v>
      </c>
      <c r="E245" t="s">
        <v>12</v>
      </c>
      <c r="F245" t="s">
        <v>13</v>
      </c>
      <c r="G245" t="s">
        <v>17</v>
      </c>
      <c r="H245">
        <v>0</v>
      </c>
    </row>
    <row r="246" spans="1:13" x14ac:dyDescent="0.3">
      <c r="A246" t="s">
        <v>8</v>
      </c>
      <c r="B246" t="s">
        <v>49</v>
      </c>
      <c r="C246" t="s">
        <v>50</v>
      </c>
      <c r="D246" t="s">
        <v>11</v>
      </c>
      <c r="E246" t="s">
        <v>12</v>
      </c>
      <c r="F246" t="s">
        <v>13</v>
      </c>
      <c r="G246" t="s">
        <v>18</v>
      </c>
      <c r="H246">
        <v>0</v>
      </c>
    </row>
    <row r="247" spans="1:13" x14ac:dyDescent="0.3">
      <c r="A247" t="s">
        <v>8</v>
      </c>
      <c r="B247" t="s">
        <v>49</v>
      </c>
      <c r="C247" t="s">
        <v>50</v>
      </c>
      <c r="D247" t="s">
        <v>11</v>
      </c>
      <c r="E247" t="s">
        <v>12</v>
      </c>
      <c r="F247" t="s">
        <v>13</v>
      </c>
      <c r="G247" t="s">
        <v>19</v>
      </c>
      <c r="H247">
        <v>1434.6473020000001</v>
      </c>
    </row>
    <row r="248" spans="1:13" x14ac:dyDescent="0.3">
      <c r="A248" t="s">
        <v>8</v>
      </c>
      <c r="B248" t="s">
        <v>49</v>
      </c>
      <c r="C248" t="s">
        <v>50</v>
      </c>
      <c r="D248" t="s">
        <v>11</v>
      </c>
      <c r="E248" t="s">
        <v>12</v>
      </c>
      <c r="F248" t="s">
        <v>13</v>
      </c>
      <c r="G248" t="s">
        <v>20</v>
      </c>
      <c r="H248">
        <v>0</v>
      </c>
    </row>
    <row r="249" spans="1:13" x14ac:dyDescent="0.3">
      <c r="A249" t="s">
        <v>8</v>
      </c>
      <c r="B249" t="s">
        <v>49</v>
      </c>
      <c r="C249" t="s">
        <v>50</v>
      </c>
      <c r="D249" t="s">
        <v>11</v>
      </c>
      <c r="E249" t="s">
        <v>12</v>
      </c>
      <c r="F249" t="s">
        <v>13</v>
      </c>
      <c r="G249" t="s">
        <v>21</v>
      </c>
      <c r="H249">
        <v>580.69514630000003</v>
      </c>
    </row>
    <row r="250" spans="1:13" x14ac:dyDescent="0.3">
      <c r="A250" t="s">
        <v>8</v>
      </c>
      <c r="B250" t="s">
        <v>49</v>
      </c>
      <c r="C250" t="s">
        <v>50</v>
      </c>
      <c r="D250" t="s">
        <v>11</v>
      </c>
      <c r="E250" t="s">
        <v>12</v>
      </c>
      <c r="F250" t="s">
        <v>13</v>
      </c>
      <c r="G250" t="s">
        <v>22</v>
      </c>
      <c r="H250">
        <v>10730.81633</v>
      </c>
    </row>
    <row r="251" spans="1:13" x14ac:dyDescent="0.3">
      <c r="A251" t="s">
        <v>8</v>
      </c>
      <c r="B251" t="s">
        <v>49</v>
      </c>
      <c r="C251" t="s">
        <v>50</v>
      </c>
      <c r="D251" t="s">
        <v>11</v>
      </c>
      <c r="E251" t="s">
        <v>12</v>
      </c>
      <c r="F251" t="s">
        <v>13</v>
      </c>
      <c r="G251" t="s">
        <v>23</v>
      </c>
      <c r="H251">
        <v>47805.591820000001</v>
      </c>
    </row>
    <row r="252" spans="1:13" x14ac:dyDescent="0.3">
      <c r="A252" t="s">
        <v>8</v>
      </c>
      <c r="B252" t="s">
        <v>49</v>
      </c>
      <c r="C252" t="s">
        <v>50</v>
      </c>
      <c r="D252" t="s">
        <v>11</v>
      </c>
      <c r="E252" t="s">
        <v>12</v>
      </c>
      <c r="F252" t="s">
        <v>13</v>
      </c>
      <c r="G252" t="s">
        <v>24</v>
      </c>
      <c r="H252">
        <v>201839.16870000001</v>
      </c>
      <c r="I252" s="6">
        <f>H252/1000</f>
        <v>201.83916870000002</v>
      </c>
      <c r="M252" cm="1">
        <f t="array" ref="M252:M342">ROUND(H252:H342,0)</f>
        <v>201839</v>
      </c>
    </row>
    <row r="253" spans="1:13" x14ac:dyDescent="0.3">
      <c r="A253" t="s">
        <v>8</v>
      </c>
      <c r="B253" t="s">
        <v>49</v>
      </c>
      <c r="C253" t="s">
        <v>50</v>
      </c>
      <c r="D253" t="s">
        <v>11</v>
      </c>
      <c r="E253" t="s">
        <v>12</v>
      </c>
      <c r="F253" t="s">
        <v>13</v>
      </c>
      <c r="G253" t="s">
        <v>25</v>
      </c>
      <c r="H253">
        <v>0</v>
      </c>
      <c r="M253">
        <v>0</v>
      </c>
    </row>
    <row r="254" spans="1:13" x14ac:dyDescent="0.3">
      <c r="A254" t="s">
        <v>8</v>
      </c>
      <c r="B254" t="s">
        <v>49</v>
      </c>
      <c r="C254" t="s">
        <v>50</v>
      </c>
      <c r="D254" t="s">
        <v>11</v>
      </c>
      <c r="E254" t="s">
        <v>12</v>
      </c>
      <c r="F254" t="s">
        <v>13</v>
      </c>
      <c r="G254" t="s">
        <v>26</v>
      </c>
      <c r="H254">
        <v>10951.060600000001</v>
      </c>
      <c r="M254">
        <v>10951</v>
      </c>
    </row>
    <row r="255" spans="1:13" x14ac:dyDescent="0.3">
      <c r="A255" t="s">
        <v>8</v>
      </c>
      <c r="B255" t="s">
        <v>49</v>
      </c>
      <c r="C255" t="s">
        <v>50</v>
      </c>
      <c r="D255" t="s">
        <v>11</v>
      </c>
      <c r="E255" t="s">
        <v>12</v>
      </c>
      <c r="F255" t="s">
        <v>13</v>
      </c>
      <c r="G255" t="s">
        <v>27</v>
      </c>
      <c r="H255">
        <v>0</v>
      </c>
      <c r="M255">
        <v>0</v>
      </c>
    </row>
    <row r="256" spans="1:13" x14ac:dyDescent="0.3">
      <c r="A256" t="s">
        <v>8</v>
      </c>
      <c r="B256" t="s">
        <v>49</v>
      </c>
      <c r="C256" t="s">
        <v>50</v>
      </c>
      <c r="D256" t="s">
        <v>11</v>
      </c>
      <c r="E256" t="s">
        <v>12</v>
      </c>
      <c r="F256" t="s">
        <v>13</v>
      </c>
      <c r="G256" t="s">
        <v>28</v>
      </c>
      <c r="H256">
        <v>0</v>
      </c>
      <c r="M256">
        <v>0</v>
      </c>
    </row>
    <row r="257" spans="1:13" x14ac:dyDescent="0.3">
      <c r="A257" t="s">
        <v>8</v>
      </c>
      <c r="B257" t="s">
        <v>49</v>
      </c>
      <c r="C257" t="s">
        <v>50</v>
      </c>
      <c r="D257" t="s">
        <v>11</v>
      </c>
      <c r="E257" t="s">
        <v>12</v>
      </c>
      <c r="F257" t="s">
        <v>13</v>
      </c>
      <c r="G257" t="s">
        <v>29</v>
      </c>
      <c r="H257">
        <v>216.38051050000001</v>
      </c>
      <c r="I257" s="6">
        <f>SUM(H254:H257)/1000</f>
        <v>11.1674411105</v>
      </c>
      <c r="M257">
        <v>216</v>
      </c>
    </row>
    <row r="258" spans="1:13" x14ac:dyDescent="0.3">
      <c r="A258" t="s">
        <v>8</v>
      </c>
      <c r="B258" t="s">
        <v>49</v>
      </c>
      <c r="C258" t="s">
        <v>50</v>
      </c>
      <c r="D258" t="s">
        <v>11</v>
      </c>
      <c r="E258" t="s">
        <v>12</v>
      </c>
      <c r="F258" t="s">
        <v>13</v>
      </c>
      <c r="G258" t="s">
        <v>30</v>
      </c>
      <c r="H258">
        <v>8247.1551350000009</v>
      </c>
      <c r="M258">
        <v>8247</v>
      </c>
    </row>
    <row r="259" spans="1:13" x14ac:dyDescent="0.3">
      <c r="A259" t="s">
        <v>8</v>
      </c>
      <c r="B259" t="s">
        <v>49</v>
      </c>
      <c r="C259" t="s">
        <v>50</v>
      </c>
      <c r="D259" t="s">
        <v>11</v>
      </c>
      <c r="E259" t="s">
        <v>12</v>
      </c>
      <c r="F259" t="s">
        <v>13</v>
      </c>
      <c r="G259" t="s">
        <v>31</v>
      </c>
      <c r="H259">
        <v>4014.69569</v>
      </c>
      <c r="M259">
        <v>4015</v>
      </c>
    </row>
    <row r="260" spans="1:13" x14ac:dyDescent="0.3">
      <c r="A260" t="s">
        <v>8</v>
      </c>
      <c r="B260" t="s">
        <v>49</v>
      </c>
      <c r="C260" t="s">
        <v>50</v>
      </c>
      <c r="D260" t="s">
        <v>11</v>
      </c>
      <c r="E260" t="s">
        <v>12</v>
      </c>
      <c r="F260" t="s">
        <v>13</v>
      </c>
      <c r="G260" t="s">
        <v>32</v>
      </c>
      <c r="H260">
        <v>0</v>
      </c>
      <c r="M260">
        <v>0</v>
      </c>
    </row>
    <row r="261" spans="1:13" x14ac:dyDescent="0.3">
      <c r="A261" t="s">
        <v>8</v>
      </c>
      <c r="B261" t="s">
        <v>49</v>
      </c>
      <c r="C261" t="s">
        <v>50</v>
      </c>
      <c r="D261" t="s">
        <v>11</v>
      </c>
      <c r="E261" t="s">
        <v>12</v>
      </c>
      <c r="F261" t="s">
        <v>13</v>
      </c>
      <c r="G261" t="s">
        <v>33</v>
      </c>
      <c r="H261">
        <v>0</v>
      </c>
      <c r="M261">
        <v>0</v>
      </c>
    </row>
    <row r="262" spans="1:13" x14ac:dyDescent="0.3">
      <c r="A262" t="s">
        <v>8</v>
      </c>
      <c r="B262" t="s">
        <v>49</v>
      </c>
      <c r="C262" t="s">
        <v>50</v>
      </c>
      <c r="D262" t="s">
        <v>11</v>
      </c>
      <c r="E262" t="s">
        <v>12</v>
      </c>
      <c r="F262" t="s">
        <v>13</v>
      </c>
      <c r="G262" t="s">
        <v>34</v>
      </c>
      <c r="H262">
        <v>0</v>
      </c>
      <c r="M262">
        <v>0</v>
      </c>
    </row>
    <row r="263" spans="1:13" x14ac:dyDescent="0.3">
      <c r="A263" t="s">
        <v>8</v>
      </c>
      <c r="B263" t="s">
        <v>49</v>
      </c>
      <c r="C263" t="s">
        <v>50</v>
      </c>
      <c r="D263" t="s">
        <v>11</v>
      </c>
      <c r="E263" t="s">
        <v>12</v>
      </c>
      <c r="F263" t="s">
        <v>13</v>
      </c>
      <c r="G263" t="s">
        <v>35</v>
      </c>
      <c r="H263">
        <v>0</v>
      </c>
      <c r="M263">
        <v>0</v>
      </c>
    </row>
    <row r="264" spans="1:13" x14ac:dyDescent="0.3">
      <c r="A264" t="s">
        <v>8</v>
      </c>
      <c r="B264" t="s">
        <v>49</v>
      </c>
      <c r="C264" t="s">
        <v>50</v>
      </c>
      <c r="D264" t="s">
        <v>11</v>
      </c>
      <c r="E264" t="s">
        <v>12</v>
      </c>
      <c r="F264" t="s">
        <v>13</v>
      </c>
      <c r="G264" t="s">
        <v>36</v>
      </c>
      <c r="H264">
        <v>0</v>
      </c>
      <c r="M264">
        <v>0</v>
      </c>
    </row>
    <row r="265" spans="1:13" x14ac:dyDescent="0.3">
      <c r="A265" t="s">
        <v>8</v>
      </c>
      <c r="B265" t="s">
        <v>49</v>
      </c>
      <c r="C265" t="s">
        <v>50</v>
      </c>
      <c r="D265" t="s">
        <v>11</v>
      </c>
      <c r="E265" t="s">
        <v>12</v>
      </c>
      <c r="F265" t="s">
        <v>13</v>
      </c>
      <c r="G265" t="s">
        <v>37</v>
      </c>
      <c r="H265">
        <v>24587.98804</v>
      </c>
      <c r="M265">
        <v>24588</v>
      </c>
    </row>
    <row r="266" spans="1:13" x14ac:dyDescent="0.3">
      <c r="A266" t="s">
        <v>8</v>
      </c>
      <c r="B266" t="s">
        <v>49</v>
      </c>
      <c r="C266" t="s">
        <v>50</v>
      </c>
      <c r="D266" t="s">
        <v>11</v>
      </c>
      <c r="E266" t="s">
        <v>12</v>
      </c>
      <c r="F266" t="s">
        <v>13</v>
      </c>
      <c r="G266" t="s">
        <v>38</v>
      </c>
      <c r="H266">
        <v>0</v>
      </c>
      <c r="M266">
        <v>0</v>
      </c>
    </row>
    <row r="267" spans="1:13" x14ac:dyDescent="0.3">
      <c r="A267" t="s">
        <v>8</v>
      </c>
      <c r="B267" t="s">
        <v>49</v>
      </c>
      <c r="C267" t="s">
        <v>50</v>
      </c>
      <c r="D267" t="s">
        <v>11</v>
      </c>
      <c r="E267" t="s">
        <v>12</v>
      </c>
      <c r="F267" t="s">
        <v>13</v>
      </c>
      <c r="G267" t="s">
        <v>39</v>
      </c>
      <c r="H267">
        <v>0</v>
      </c>
      <c r="M267">
        <v>0</v>
      </c>
    </row>
    <row r="268" spans="1:13" x14ac:dyDescent="0.3">
      <c r="A268" t="s">
        <v>8</v>
      </c>
      <c r="B268" t="s">
        <v>49</v>
      </c>
      <c r="C268" t="s">
        <v>50</v>
      </c>
      <c r="D268" t="s">
        <v>11</v>
      </c>
      <c r="E268" t="s">
        <v>12</v>
      </c>
      <c r="F268" t="s">
        <v>13</v>
      </c>
      <c r="G268" t="s">
        <v>40</v>
      </c>
      <c r="H268">
        <v>0</v>
      </c>
      <c r="M268">
        <v>0</v>
      </c>
    </row>
    <row r="269" spans="1:13" x14ac:dyDescent="0.3">
      <c r="A269" t="s">
        <v>8</v>
      </c>
      <c r="B269" t="s">
        <v>49</v>
      </c>
      <c r="C269" t="s">
        <v>50</v>
      </c>
      <c r="D269" t="s">
        <v>11</v>
      </c>
      <c r="E269" t="s">
        <v>12</v>
      </c>
      <c r="F269" t="s">
        <v>13</v>
      </c>
      <c r="G269" t="s">
        <v>41</v>
      </c>
      <c r="H269">
        <v>0</v>
      </c>
      <c r="M269">
        <v>0</v>
      </c>
    </row>
    <row r="270" spans="1:13" x14ac:dyDescent="0.3">
      <c r="A270" t="s">
        <v>8</v>
      </c>
      <c r="B270" t="s">
        <v>49</v>
      </c>
      <c r="C270" t="s">
        <v>50</v>
      </c>
      <c r="D270" t="s">
        <v>11</v>
      </c>
      <c r="E270" t="s">
        <v>12</v>
      </c>
      <c r="F270" t="s">
        <v>13</v>
      </c>
      <c r="G270" t="s">
        <v>42</v>
      </c>
      <c r="H270">
        <v>0</v>
      </c>
      <c r="M270">
        <v>0</v>
      </c>
    </row>
    <row r="271" spans="1:13" x14ac:dyDescent="0.3">
      <c r="A271" t="s">
        <v>8</v>
      </c>
      <c r="B271" t="s">
        <v>49</v>
      </c>
      <c r="C271" t="s">
        <v>50</v>
      </c>
      <c r="D271" t="s">
        <v>11</v>
      </c>
      <c r="E271" t="s">
        <v>12</v>
      </c>
      <c r="F271" t="s">
        <v>13</v>
      </c>
      <c r="G271" t="s">
        <v>43</v>
      </c>
      <c r="H271">
        <v>0</v>
      </c>
      <c r="M271">
        <v>0</v>
      </c>
    </row>
    <row r="272" spans="1:13" x14ac:dyDescent="0.3">
      <c r="A272" t="s">
        <v>8</v>
      </c>
      <c r="B272" t="s">
        <v>49</v>
      </c>
      <c r="C272" t="s">
        <v>50</v>
      </c>
      <c r="D272" t="s">
        <v>44</v>
      </c>
      <c r="E272" t="s">
        <v>12</v>
      </c>
      <c r="F272" t="s">
        <v>13</v>
      </c>
      <c r="G272" t="s">
        <v>14</v>
      </c>
      <c r="H272">
        <v>83939.825689999998</v>
      </c>
      <c r="M272">
        <v>83940</v>
      </c>
    </row>
    <row r="273" spans="1:13" x14ac:dyDescent="0.3">
      <c r="A273" t="s">
        <v>8</v>
      </c>
      <c r="B273" t="s">
        <v>49</v>
      </c>
      <c r="C273" t="s">
        <v>50</v>
      </c>
      <c r="D273" t="s">
        <v>44</v>
      </c>
      <c r="E273" t="s">
        <v>12</v>
      </c>
      <c r="F273" t="s">
        <v>13</v>
      </c>
      <c r="G273" t="s">
        <v>15</v>
      </c>
      <c r="H273">
        <v>15808.374379999999</v>
      </c>
      <c r="M273">
        <v>15808</v>
      </c>
    </row>
    <row r="274" spans="1:13" x14ac:dyDescent="0.3">
      <c r="A274" t="s">
        <v>8</v>
      </c>
      <c r="B274" t="s">
        <v>49</v>
      </c>
      <c r="C274" t="s">
        <v>50</v>
      </c>
      <c r="D274" t="s">
        <v>44</v>
      </c>
      <c r="E274" t="s">
        <v>12</v>
      </c>
      <c r="F274" t="s">
        <v>13</v>
      </c>
      <c r="G274" t="s">
        <v>16</v>
      </c>
      <c r="H274">
        <v>1547.469758</v>
      </c>
      <c r="M274">
        <v>1547</v>
      </c>
    </row>
    <row r="275" spans="1:13" x14ac:dyDescent="0.3">
      <c r="A275" t="s">
        <v>8</v>
      </c>
      <c r="B275" t="s">
        <v>49</v>
      </c>
      <c r="C275" t="s">
        <v>50</v>
      </c>
      <c r="D275" t="s">
        <v>44</v>
      </c>
      <c r="E275" t="s">
        <v>12</v>
      </c>
      <c r="F275" t="s">
        <v>13</v>
      </c>
      <c r="G275" t="s">
        <v>17</v>
      </c>
      <c r="H275">
        <v>0</v>
      </c>
      <c r="M275">
        <v>0</v>
      </c>
    </row>
    <row r="276" spans="1:13" x14ac:dyDescent="0.3">
      <c r="A276" t="s">
        <v>8</v>
      </c>
      <c r="B276" t="s">
        <v>49</v>
      </c>
      <c r="C276" t="s">
        <v>50</v>
      </c>
      <c r="D276" t="s">
        <v>44</v>
      </c>
      <c r="E276" t="s">
        <v>12</v>
      </c>
      <c r="F276" t="s">
        <v>13</v>
      </c>
      <c r="G276" t="s">
        <v>18</v>
      </c>
      <c r="H276">
        <v>0</v>
      </c>
      <c r="M276">
        <v>0</v>
      </c>
    </row>
    <row r="277" spans="1:13" x14ac:dyDescent="0.3">
      <c r="A277" t="s">
        <v>8</v>
      </c>
      <c r="B277" t="s">
        <v>49</v>
      </c>
      <c r="C277" t="s">
        <v>50</v>
      </c>
      <c r="D277" t="s">
        <v>44</v>
      </c>
      <c r="E277" t="s">
        <v>12</v>
      </c>
      <c r="F277" t="s">
        <v>13</v>
      </c>
      <c r="G277" t="s">
        <v>19</v>
      </c>
      <c r="H277">
        <v>1987.5421960000001</v>
      </c>
      <c r="M277">
        <v>1988</v>
      </c>
    </row>
    <row r="278" spans="1:13" x14ac:dyDescent="0.3">
      <c r="A278" t="s">
        <v>8</v>
      </c>
      <c r="B278" t="s">
        <v>49</v>
      </c>
      <c r="C278" t="s">
        <v>50</v>
      </c>
      <c r="D278" t="s">
        <v>44</v>
      </c>
      <c r="E278" t="s">
        <v>12</v>
      </c>
      <c r="F278" t="s">
        <v>13</v>
      </c>
      <c r="G278" t="s">
        <v>20</v>
      </c>
      <c r="H278">
        <v>0</v>
      </c>
      <c r="M278">
        <v>0</v>
      </c>
    </row>
    <row r="279" spans="1:13" x14ac:dyDescent="0.3">
      <c r="A279" t="s">
        <v>8</v>
      </c>
      <c r="B279" t="s">
        <v>49</v>
      </c>
      <c r="C279" t="s">
        <v>50</v>
      </c>
      <c r="D279" t="s">
        <v>44</v>
      </c>
      <c r="E279" t="s">
        <v>12</v>
      </c>
      <c r="F279" t="s">
        <v>13</v>
      </c>
      <c r="G279" t="s">
        <v>21</v>
      </c>
      <c r="H279">
        <v>580.69514630000003</v>
      </c>
      <c r="M279">
        <v>581</v>
      </c>
    </row>
    <row r="280" spans="1:13" x14ac:dyDescent="0.3">
      <c r="A280" t="s">
        <v>8</v>
      </c>
      <c r="B280" t="s">
        <v>49</v>
      </c>
      <c r="C280" t="s">
        <v>50</v>
      </c>
      <c r="D280" t="s">
        <v>44</v>
      </c>
      <c r="E280" t="s">
        <v>12</v>
      </c>
      <c r="F280" t="s">
        <v>13</v>
      </c>
      <c r="G280" t="s">
        <v>22</v>
      </c>
      <c r="H280">
        <v>10419.14408</v>
      </c>
      <c r="M280">
        <v>10419</v>
      </c>
    </row>
    <row r="281" spans="1:13" x14ac:dyDescent="0.3">
      <c r="A281" t="s">
        <v>8</v>
      </c>
      <c r="B281" t="s">
        <v>49</v>
      </c>
      <c r="C281" t="s">
        <v>50</v>
      </c>
      <c r="D281" t="s">
        <v>44</v>
      </c>
      <c r="E281" t="s">
        <v>12</v>
      </c>
      <c r="F281" t="s">
        <v>13</v>
      </c>
      <c r="G281" t="s">
        <v>23</v>
      </c>
      <c r="H281">
        <v>48753.469080000003</v>
      </c>
      <c r="M281">
        <v>48753</v>
      </c>
    </row>
    <row r="282" spans="1:13" x14ac:dyDescent="0.3">
      <c r="A282" t="s">
        <v>8</v>
      </c>
      <c r="B282" t="s">
        <v>49</v>
      </c>
      <c r="C282" t="s">
        <v>50</v>
      </c>
      <c r="D282" t="s">
        <v>44</v>
      </c>
      <c r="E282" t="s">
        <v>12</v>
      </c>
      <c r="F282" t="s">
        <v>13</v>
      </c>
      <c r="G282" t="s">
        <v>24</v>
      </c>
      <c r="H282">
        <v>205852.4387</v>
      </c>
      <c r="I282" s="6">
        <f>H282/1000</f>
        <v>205.85243869999999</v>
      </c>
      <c r="M282">
        <v>205852</v>
      </c>
    </row>
    <row r="283" spans="1:13" x14ac:dyDescent="0.3">
      <c r="A283" t="s">
        <v>8</v>
      </c>
      <c r="B283" t="s">
        <v>49</v>
      </c>
      <c r="C283" t="s">
        <v>50</v>
      </c>
      <c r="D283" t="s">
        <v>44</v>
      </c>
      <c r="E283" t="s">
        <v>12</v>
      </c>
      <c r="F283" t="s">
        <v>13</v>
      </c>
      <c r="G283" t="s">
        <v>25</v>
      </c>
      <c r="H283">
        <v>0</v>
      </c>
      <c r="I283" s="6"/>
      <c r="M283">
        <v>0</v>
      </c>
    </row>
    <row r="284" spans="1:13" x14ac:dyDescent="0.3">
      <c r="A284" t="s">
        <v>8</v>
      </c>
      <c r="B284" t="s">
        <v>49</v>
      </c>
      <c r="C284" t="s">
        <v>50</v>
      </c>
      <c r="D284" t="s">
        <v>44</v>
      </c>
      <c r="E284" t="s">
        <v>12</v>
      </c>
      <c r="F284" t="s">
        <v>13</v>
      </c>
      <c r="G284" t="s">
        <v>26</v>
      </c>
      <c r="H284">
        <v>8722.6206660000007</v>
      </c>
      <c r="I284" s="6"/>
      <c r="M284">
        <v>8723</v>
      </c>
    </row>
    <row r="285" spans="1:13" x14ac:dyDescent="0.3">
      <c r="A285" t="s">
        <v>8</v>
      </c>
      <c r="B285" t="s">
        <v>49</v>
      </c>
      <c r="C285" t="s">
        <v>50</v>
      </c>
      <c r="D285" t="s">
        <v>44</v>
      </c>
      <c r="E285" t="s">
        <v>12</v>
      </c>
      <c r="F285" t="s">
        <v>13</v>
      </c>
      <c r="G285" t="s">
        <v>27</v>
      </c>
      <c r="H285">
        <v>0</v>
      </c>
      <c r="I285" s="6"/>
      <c r="M285">
        <v>0</v>
      </c>
    </row>
    <row r="286" spans="1:13" x14ac:dyDescent="0.3">
      <c r="A286" t="s">
        <v>8</v>
      </c>
      <c r="B286" t="s">
        <v>49</v>
      </c>
      <c r="C286" t="s">
        <v>50</v>
      </c>
      <c r="D286" t="s">
        <v>44</v>
      </c>
      <c r="E286" t="s">
        <v>12</v>
      </c>
      <c r="F286" t="s">
        <v>13</v>
      </c>
      <c r="G286" t="s">
        <v>28</v>
      </c>
      <c r="H286">
        <v>0</v>
      </c>
      <c r="I286" s="6"/>
      <c r="M286">
        <v>0</v>
      </c>
    </row>
    <row r="287" spans="1:13" x14ac:dyDescent="0.3">
      <c r="A287" t="s">
        <v>8</v>
      </c>
      <c r="B287" t="s">
        <v>49</v>
      </c>
      <c r="C287" t="s">
        <v>50</v>
      </c>
      <c r="D287" t="s">
        <v>44</v>
      </c>
      <c r="E287" t="s">
        <v>12</v>
      </c>
      <c r="F287" t="s">
        <v>13</v>
      </c>
      <c r="G287" t="s">
        <v>29</v>
      </c>
      <c r="H287">
        <v>528.05276400000002</v>
      </c>
      <c r="I287" s="6">
        <f>SUM(H284:H287)/1000</f>
        <v>9.2506734300000009</v>
      </c>
      <c r="M287">
        <v>528</v>
      </c>
    </row>
    <row r="288" spans="1:13" x14ac:dyDescent="0.3">
      <c r="A288" t="s">
        <v>8</v>
      </c>
      <c r="B288" t="s">
        <v>49</v>
      </c>
      <c r="C288" t="s">
        <v>50</v>
      </c>
      <c r="D288" t="s">
        <v>44</v>
      </c>
      <c r="E288" t="s">
        <v>12</v>
      </c>
      <c r="F288" t="s">
        <v>13</v>
      </c>
      <c r="G288" t="s">
        <v>30</v>
      </c>
      <c r="H288">
        <v>8788.3158340000009</v>
      </c>
      <c r="M288">
        <v>8788</v>
      </c>
    </row>
    <row r="289" spans="1:13" x14ac:dyDescent="0.3">
      <c r="A289" t="s">
        <v>8</v>
      </c>
      <c r="B289" t="s">
        <v>49</v>
      </c>
      <c r="C289" t="s">
        <v>50</v>
      </c>
      <c r="D289" t="s">
        <v>44</v>
      </c>
      <c r="E289" t="s">
        <v>12</v>
      </c>
      <c r="F289" t="s">
        <v>13</v>
      </c>
      <c r="G289" t="s">
        <v>31</v>
      </c>
      <c r="H289">
        <v>1814.7454009999999</v>
      </c>
      <c r="M289">
        <v>1815</v>
      </c>
    </row>
    <row r="290" spans="1:13" x14ac:dyDescent="0.3">
      <c r="A290" t="s">
        <v>8</v>
      </c>
      <c r="B290" t="s">
        <v>49</v>
      </c>
      <c r="C290" t="s">
        <v>50</v>
      </c>
      <c r="D290" t="s">
        <v>44</v>
      </c>
      <c r="E290" t="s">
        <v>12</v>
      </c>
      <c r="F290" t="s">
        <v>13</v>
      </c>
      <c r="G290" t="s">
        <v>32</v>
      </c>
      <c r="H290">
        <v>0</v>
      </c>
      <c r="M290">
        <v>0</v>
      </c>
    </row>
    <row r="291" spans="1:13" x14ac:dyDescent="0.3">
      <c r="A291" t="s">
        <v>8</v>
      </c>
      <c r="B291" t="s">
        <v>49</v>
      </c>
      <c r="C291" t="s">
        <v>50</v>
      </c>
      <c r="D291" t="s">
        <v>44</v>
      </c>
      <c r="E291" t="s">
        <v>12</v>
      </c>
      <c r="F291" t="s">
        <v>13</v>
      </c>
      <c r="G291" t="s">
        <v>33</v>
      </c>
      <c r="H291">
        <v>0</v>
      </c>
      <c r="M291">
        <v>0</v>
      </c>
    </row>
    <row r="292" spans="1:13" x14ac:dyDescent="0.3">
      <c r="A292" t="s">
        <v>8</v>
      </c>
      <c r="B292" t="s">
        <v>49</v>
      </c>
      <c r="C292" t="s">
        <v>50</v>
      </c>
      <c r="D292" t="s">
        <v>44</v>
      </c>
      <c r="E292" t="s">
        <v>12</v>
      </c>
      <c r="F292" t="s">
        <v>13</v>
      </c>
      <c r="G292" t="s">
        <v>34</v>
      </c>
      <c r="H292">
        <v>0</v>
      </c>
      <c r="M292">
        <v>0</v>
      </c>
    </row>
    <row r="293" spans="1:13" x14ac:dyDescent="0.3">
      <c r="A293" t="s">
        <v>8</v>
      </c>
      <c r="B293" t="s">
        <v>49</v>
      </c>
      <c r="C293" t="s">
        <v>50</v>
      </c>
      <c r="D293" t="s">
        <v>44</v>
      </c>
      <c r="E293" t="s">
        <v>12</v>
      </c>
      <c r="F293" t="s">
        <v>13</v>
      </c>
      <c r="G293" t="s">
        <v>35</v>
      </c>
      <c r="H293">
        <v>0</v>
      </c>
      <c r="M293">
        <v>0</v>
      </c>
    </row>
    <row r="294" spans="1:13" x14ac:dyDescent="0.3">
      <c r="A294" t="s">
        <v>8</v>
      </c>
      <c r="B294" t="s">
        <v>49</v>
      </c>
      <c r="C294" t="s">
        <v>50</v>
      </c>
      <c r="D294" t="s">
        <v>44</v>
      </c>
      <c r="E294" t="s">
        <v>12</v>
      </c>
      <c r="F294" t="s">
        <v>13</v>
      </c>
      <c r="G294" t="s">
        <v>36</v>
      </c>
      <c r="H294">
        <v>0</v>
      </c>
      <c r="M294">
        <v>0</v>
      </c>
    </row>
    <row r="295" spans="1:13" x14ac:dyDescent="0.3">
      <c r="A295" t="s">
        <v>8</v>
      </c>
      <c r="B295" t="s">
        <v>49</v>
      </c>
      <c r="C295" t="s">
        <v>50</v>
      </c>
      <c r="D295" t="s">
        <v>44</v>
      </c>
      <c r="E295" t="s">
        <v>12</v>
      </c>
      <c r="F295" t="s">
        <v>13</v>
      </c>
      <c r="G295" t="s">
        <v>37</v>
      </c>
      <c r="H295">
        <v>16743.826929999999</v>
      </c>
      <c r="M295">
        <v>16744</v>
      </c>
    </row>
    <row r="296" spans="1:13" x14ac:dyDescent="0.3">
      <c r="A296" t="s">
        <v>8</v>
      </c>
      <c r="B296" t="s">
        <v>49</v>
      </c>
      <c r="C296" t="s">
        <v>50</v>
      </c>
      <c r="D296" t="s">
        <v>44</v>
      </c>
      <c r="E296" t="s">
        <v>12</v>
      </c>
      <c r="F296" t="s">
        <v>13</v>
      </c>
      <c r="G296" t="s">
        <v>38</v>
      </c>
      <c r="H296">
        <v>0</v>
      </c>
      <c r="M296">
        <v>0</v>
      </c>
    </row>
    <row r="297" spans="1:13" x14ac:dyDescent="0.3">
      <c r="A297" t="s">
        <v>8</v>
      </c>
      <c r="B297" t="s">
        <v>49</v>
      </c>
      <c r="C297" t="s">
        <v>50</v>
      </c>
      <c r="D297" t="s">
        <v>44</v>
      </c>
      <c r="E297" t="s">
        <v>12</v>
      </c>
      <c r="F297" t="s">
        <v>13</v>
      </c>
      <c r="G297" t="s">
        <v>39</v>
      </c>
      <c r="H297">
        <v>0</v>
      </c>
      <c r="M297">
        <v>0</v>
      </c>
    </row>
    <row r="298" spans="1:13" x14ac:dyDescent="0.3">
      <c r="A298" t="s">
        <v>8</v>
      </c>
      <c r="B298" t="s">
        <v>49</v>
      </c>
      <c r="C298" t="s">
        <v>50</v>
      </c>
      <c r="D298" t="s">
        <v>44</v>
      </c>
      <c r="E298" t="s">
        <v>12</v>
      </c>
      <c r="F298" t="s">
        <v>13</v>
      </c>
      <c r="G298" t="s">
        <v>40</v>
      </c>
      <c r="H298">
        <v>0</v>
      </c>
      <c r="M298">
        <v>0</v>
      </c>
    </row>
    <row r="299" spans="1:13" x14ac:dyDescent="0.3">
      <c r="A299" t="s">
        <v>8</v>
      </c>
      <c r="B299" t="s">
        <v>49</v>
      </c>
      <c r="C299" t="s">
        <v>50</v>
      </c>
      <c r="D299" t="s">
        <v>44</v>
      </c>
      <c r="E299" t="s">
        <v>12</v>
      </c>
      <c r="F299" t="s">
        <v>13</v>
      </c>
      <c r="G299" t="s">
        <v>41</v>
      </c>
      <c r="H299">
        <v>0</v>
      </c>
      <c r="M299">
        <v>0</v>
      </c>
    </row>
    <row r="300" spans="1:13" x14ac:dyDescent="0.3">
      <c r="A300" t="s">
        <v>8</v>
      </c>
      <c r="B300" t="s">
        <v>49</v>
      </c>
      <c r="C300" t="s">
        <v>50</v>
      </c>
      <c r="D300" t="s">
        <v>44</v>
      </c>
      <c r="E300" t="s">
        <v>12</v>
      </c>
      <c r="F300" t="s">
        <v>13</v>
      </c>
      <c r="G300" t="s">
        <v>42</v>
      </c>
      <c r="H300">
        <v>0</v>
      </c>
      <c r="M300">
        <v>0</v>
      </c>
    </row>
    <row r="301" spans="1:13" x14ac:dyDescent="0.3">
      <c r="A301" t="s">
        <v>8</v>
      </c>
      <c r="B301" t="s">
        <v>49</v>
      </c>
      <c r="C301" t="s">
        <v>50</v>
      </c>
      <c r="D301" t="s">
        <v>44</v>
      </c>
      <c r="E301" t="s">
        <v>12</v>
      </c>
      <c r="F301" t="s">
        <v>13</v>
      </c>
      <c r="G301" t="s">
        <v>43</v>
      </c>
      <c r="H301">
        <v>0</v>
      </c>
      <c r="M301">
        <v>0</v>
      </c>
    </row>
    <row r="302" spans="1:13" x14ac:dyDescent="0.3">
      <c r="A302" t="s">
        <v>8</v>
      </c>
      <c r="B302" t="s">
        <v>49</v>
      </c>
      <c r="C302" t="s">
        <v>51</v>
      </c>
      <c r="D302" t="s">
        <v>11</v>
      </c>
      <c r="E302" t="s">
        <v>12</v>
      </c>
      <c r="F302" t="s">
        <v>13</v>
      </c>
      <c r="G302" t="s">
        <v>14</v>
      </c>
      <c r="H302">
        <v>53868.006379999999</v>
      </c>
      <c r="M302">
        <v>53868</v>
      </c>
    </row>
    <row r="303" spans="1:13" x14ac:dyDescent="0.3">
      <c r="A303" t="s">
        <v>8</v>
      </c>
      <c r="B303" t="s">
        <v>49</v>
      </c>
      <c r="C303" t="s">
        <v>51</v>
      </c>
      <c r="D303" t="s">
        <v>11</v>
      </c>
      <c r="E303" t="s">
        <v>12</v>
      </c>
      <c r="F303" t="s">
        <v>13</v>
      </c>
      <c r="G303" t="s">
        <v>15</v>
      </c>
      <c r="H303">
        <v>6101.4811540000001</v>
      </c>
      <c r="M303">
        <v>6101</v>
      </c>
    </row>
    <row r="304" spans="1:13" x14ac:dyDescent="0.3">
      <c r="A304" t="s">
        <v>8</v>
      </c>
      <c r="B304" t="s">
        <v>49</v>
      </c>
      <c r="C304" t="s">
        <v>51</v>
      </c>
      <c r="D304" t="s">
        <v>11</v>
      </c>
      <c r="E304" t="s">
        <v>12</v>
      </c>
      <c r="F304" t="s">
        <v>13</v>
      </c>
      <c r="G304" t="s">
        <v>16</v>
      </c>
      <c r="H304">
        <v>395.41403759999997</v>
      </c>
      <c r="M304">
        <v>395</v>
      </c>
    </row>
    <row r="305" spans="1:13" x14ac:dyDescent="0.3">
      <c r="A305" t="s">
        <v>8</v>
      </c>
      <c r="B305" t="s">
        <v>49</v>
      </c>
      <c r="C305" t="s">
        <v>51</v>
      </c>
      <c r="D305" t="s">
        <v>11</v>
      </c>
      <c r="E305" t="s">
        <v>12</v>
      </c>
      <c r="F305" t="s">
        <v>13</v>
      </c>
      <c r="G305" t="s">
        <v>17</v>
      </c>
      <c r="H305">
        <v>13471.12853</v>
      </c>
      <c r="M305">
        <v>13471</v>
      </c>
    </row>
    <row r="306" spans="1:13" x14ac:dyDescent="0.3">
      <c r="A306" t="s">
        <v>8</v>
      </c>
      <c r="B306" t="s">
        <v>49</v>
      </c>
      <c r="C306" t="s">
        <v>51</v>
      </c>
      <c r="D306" t="s">
        <v>11</v>
      </c>
      <c r="E306" t="s">
        <v>12</v>
      </c>
      <c r="F306" t="s">
        <v>13</v>
      </c>
      <c r="G306" t="s">
        <v>18</v>
      </c>
      <c r="H306">
        <v>0</v>
      </c>
      <c r="M306">
        <v>0</v>
      </c>
    </row>
    <row r="307" spans="1:13" x14ac:dyDescent="0.3">
      <c r="A307" t="s">
        <v>8</v>
      </c>
      <c r="B307" t="s">
        <v>49</v>
      </c>
      <c r="C307" t="s">
        <v>51</v>
      </c>
      <c r="D307" t="s">
        <v>11</v>
      </c>
      <c r="E307" t="s">
        <v>12</v>
      </c>
      <c r="F307" t="s">
        <v>13</v>
      </c>
      <c r="G307" t="s">
        <v>19</v>
      </c>
      <c r="H307">
        <v>1352.8699079999999</v>
      </c>
      <c r="M307">
        <v>1353</v>
      </c>
    </row>
    <row r="308" spans="1:13" x14ac:dyDescent="0.3">
      <c r="A308" t="s">
        <v>8</v>
      </c>
      <c r="B308" t="s">
        <v>49</v>
      </c>
      <c r="C308" t="s">
        <v>51</v>
      </c>
      <c r="D308" t="s">
        <v>11</v>
      </c>
      <c r="E308" t="s">
        <v>12</v>
      </c>
      <c r="F308" t="s">
        <v>13</v>
      </c>
      <c r="G308" t="s">
        <v>20</v>
      </c>
      <c r="H308">
        <v>0</v>
      </c>
      <c r="M308">
        <v>0</v>
      </c>
    </row>
    <row r="309" spans="1:13" x14ac:dyDescent="0.3">
      <c r="A309" t="s">
        <v>8</v>
      </c>
      <c r="B309" t="s">
        <v>49</v>
      </c>
      <c r="C309" t="s">
        <v>51</v>
      </c>
      <c r="D309" t="s">
        <v>11</v>
      </c>
      <c r="E309" t="s">
        <v>12</v>
      </c>
      <c r="F309" t="s">
        <v>13</v>
      </c>
      <c r="G309" t="s">
        <v>21</v>
      </c>
      <c r="H309">
        <v>395.49627679999998</v>
      </c>
      <c r="M309">
        <v>395</v>
      </c>
    </row>
    <row r="310" spans="1:13" x14ac:dyDescent="0.3">
      <c r="A310" t="s">
        <v>8</v>
      </c>
      <c r="B310" t="s">
        <v>49</v>
      </c>
      <c r="C310" t="s">
        <v>51</v>
      </c>
      <c r="D310" t="s">
        <v>11</v>
      </c>
      <c r="E310" t="s">
        <v>12</v>
      </c>
      <c r="F310" t="s">
        <v>13</v>
      </c>
      <c r="G310" t="s">
        <v>22</v>
      </c>
      <c r="H310">
        <v>10586.87479</v>
      </c>
      <c r="M310">
        <v>10587</v>
      </c>
    </row>
    <row r="311" spans="1:13" x14ac:dyDescent="0.3">
      <c r="A311" t="s">
        <v>8</v>
      </c>
      <c r="B311" t="s">
        <v>49</v>
      </c>
      <c r="C311" t="s">
        <v>51</v>
      </c>
      <c r="D311" t="s">
        <v>11</v>
      </c>
      <c r="E311" t="s">
        <v>12</v>
      </c>
      <c r="F311" t="s">
        <v>13</v>
      </c>
      <c r="G311" t="s">
        <v>23</v>
      </c>
      <c r="H311">
        <v>10998.517309999999</v>
      </c>
      <c r="M311">
        <v>10999</v>
      </c>
    </row>
    <row r="312" spans="1:13" x14ac:dyDescent="0.3">
      <c r="A312" t="s">
        <v>8</v>
      </c>
      <c r="B312" t="s">
        <v>49</v>
      </c>
      <c r="C312" t="s">
        <v>51</v>
      </c>
      <c r="D312" t="s">
        <v>11</v>
      </c>
      <c r="E312" t="s">
        <v>12</v>
      </c>
      <c r="F312" t="s">
        <v>13</v>
      </c>
      <c r="G312" t="s">
        <v>24</v>
      </c>
      <c r="H312">
        <v>122688.916</v>
      </c>
      <c r="I312" s="6">
        <f>H312/1000</f>
        <v>122.68891599999999</v>
      </c>
      <c r="M312">
        <v>122689</v>
      </c>
    </row>
    <row r="313" spans="1:13" x14ac:dyDescent="0.3">
      <c r="A313" t="s">
        <v>8</v>
      </c>
      <c r="B313" t="s">
        <v>49</v>
      </c>
      <c r="C313" t="s">
        <v>51</v>
      </c>
      <c r="D313" t="s">
        <v>11</v>
      </c>
      <c r="E313" t="s">
        <v>12</v>
      </c>
      <c r="F313" t="s">
        <v>13</v>
      </c>
      <c r="G313" t="s">
        <v>25</v>
      </c>
      <c r="H313">
        <v>0</v>
      </c>
      <c r="I313" s="6"/>
      <c r="M313">
        <v>0</v>
      </c>
    </row>
    <row r="314" spans="1:13" x14ac:dyDescent="0.3">
      <c r="A314" t="s">
        <v>8</v>
      </c>
      <c r="B314" t="s">
        <v>49</v>
      </c>
      <c r="C314" t="s">
        <v>51</v>
      </c>
      <c r="D314" t="s">
        <v>11</v>
      </c>
      <c r="E314" t="s">
        <v>12</v>
      </c>
      <c r="F314" t="s">
        <v>13</v>
      </c>
      <c r="G314" t="s">
        <v>26</v>
      </c>
      <c r="H314">
        <v>20256.450489999999</v>
      </c>
      <c r="I314" s="6"/>
      <c r="M314">
        <v>20256</v>
      </c>
    </row>
    <row r="315" spans="1:13" x14ac:dyDescent="0.3">
      <c r="A315" t="s">
        <v>8</v>
      </c>
      <c r="B315" t="s">
        <v>49</v>
      </c>
      <c r="C315" t="s">
        <v>51</v>
      </c>
      <c r="D315" t="s">
        <v>11</v>
      </c>
      <c r="E315" t="s">
        <v>12</v>
      </c>
      <c r="F315" t="s">
        <v>13</v>
      </c>
      <c r="G315" t="s">
        <v>27</v>
      </c>
      <c r="H315">
        <v>0</v>
      </c>
      <c r="I315" s="6"/>
      <c r="M315">
        <v>0</v>
      </c>
    </row>
    <row r="316" spans="1:13" x14ac:dyDescent="0.3">
      <c r="A316" t="s">
        <v>8</v>
      </c>
      <c r="B316" t="s">
        <v>49</v>
      </c>
      <c r="C316" t="s">
        <v>51</v>
      </c>
      <c r="D316" t="s">
        <v>11</v>
      </c>
      <c r="E316" t="s">
        <v>12</v>
      </c>
      <c r="F316" t="s">
        <v>13</v>
      </c>
      <c r="G316" t="s">
        <v>28</v>
      </c>
      <c r="H316">
        <v>756.66360090000001</v>
      </c>
      <c r="I316" s="6"/>
      <c r="M316">
        <v>757</v>
      </c>
    </row>
    <row r="317" spans="1:13" x14ac:dyDescent="0.3">
      <c r="A317" t="s">
        <v>8</v>
      </c>
      <c r="B317" t="s">
        <v>49</v>
      </c>
      <c r="C317" t="s">
        <v>51</v>
      </c>
      <c r="D317" t="s">
        <v>11</v>
      </c>
      <c r="E317" t="s">
        <v>12</v>
      </c>
      <c r="F317" t="s">
        <v>13</v>
      </c>
      <c r="G317" t="s">
        <v>29</v>
      </c>
      <c r="H317">
        <v>360.32205950000002</v>
      </c>
      <c r="I317" s="6">
        <f>SUM(H314:H317)/1000</f>
        <v>21.373436150399996</v>
      </c>
      <c r="M317">
        <v>360</v>
      </c>
    </row>
    <row r="318" spans="1:13" x14ac:dyDescent="0.3">
      <c r="A318" t="s">
        <v>8</v>
      </c>
      <c r="B318" t="s">
        <v>49</v>
      </c>
      <c r="C318" t="s">
        <v>51</v>
      </c>
      <c r="D318" t="s">
        <v>11</v>
      </c>
      <c r="E318" t="s">
        <v>12</v>
      </c>
      <c r="F318" t="s">
        <v>13</v>
      </c>
      <c r="G318" t="s">
        <v>30</v>
      </c>
      <c r="H318">
        <v>7821.0533290000003</v>
      </c>
      <c r="M318">
        <v>7821</v>
      </c>
    </row>
    <row r="319" spans="1:13" x14ac:dyDescent="0.3">
      <c r="A319" t="s">
        <v>8</v>
      </c>
      <c r="B319" t="s">
        <v>49</v>
      </c>
      <c r="C319" t="s">
        <v>51</v>
      </c>
      <c r="D319" t="s">
        <v>11</v>
      </c>
      <c r="E319" t="s">
        <v>12</v>
      </c>
      <c r="F319" t="s">
        <v>13</v>
      </c>
      <c r="G319" t="s">
        <v>31</v>
      </c>
      <c r="H319">
        <v>13572.173860000001</v>
      </c>
      <c r="M319">
        <v>13572</v>
      </c>
    </row>
    <row r="320" spans="1:13" x14ac:dyDescent="0.3">
      <c r="A320" t="s">
        <v>8</v>
      </c>
      <c r="B320" t="s">
        <v>49</v>
      </c>
      <c r="C320" t="s">
        <v>51</v>
      </c>
      <c r="D320" t="s">
        <v>11</v>
      </c>
      <c r="E320" t="s">
        <v>12</v>
      </c>
      <c r="F320" t="s">
        <v>13</v>
      </c>
      <c r="G320" t="s">
        <v>32</v>
      </c>
      <c r="H320">
        <v>0</v>
      </c>
      <c r="M320">
        <v>0</v>
      </c>
    </row>
    <row r="321" spans="1:13" x14ac:dyDescent="0.3">
      <c r="A321" t="s">
        <v>8</v>
      </c>
      <c r="B321" t="s">
        <v>49</v>
      </c>
      <c r="C321" t="s">
        <v>51</v>
      </c>
      <c r="D321" t="s">
        <v>11</v>
      </c>
      <c r="E321" t="s">
        <v>12</v>
      </c>
      <c r="F321" t="s">
        <v>13</v>
      </c>
      <c r="G321" t="s">
        <v>33</v>
      </c>
      <c r="H321">
        <v>0</v>
      </c>
      <c r="M321">
        <v>0</v>
      </c>
    </row>
    <row r="322" spans="1:13" x14ac:dyDescent="0.3">
      <c r="A322" t="s">
        <v>8</v>
      </c>
      <c r="B322" t="s">
        <v>49</v>
      </c>
      <c r="C322" t="s">
        <v>51</v>
      </c>
      <c r="D322" t="s">
        <v>11</v>
      </c>
      <c r="E322" t="s">
        <v>12</v>
      </c>
      <c r="F322" t="s">
        <v>13</v>
      </c>
      <c r="G322" t="s">
        <v>34</v>
      </c>
      <c r="H322">
        <v>0</v>
      </c>
      <c r="M322">
        <v>0</v>
      </c>
    </row>
    <row r="323" spans="1:13" x14ac:dyDescent="0.3">
      <c r="A323" t="s">
        <v>8</v>
      </c>
      <c r="B323" t="s">
        <v>49</v>
      </c>
      <c r="C323" t="s">
        <v>51</v>
      </c>
      <c r="D323" t="s">
        <v>11</v>
      </c>
      <c r="E323" t="s">
        <v>12</v>
      </c>
      <c r="F323" t="s">
        <v>13</v>
      </c>
      <c r="G323" t="s">
        <v>35</v>
      </c>
      <c r="H323">
        <v>0</v>
      </c>
      <c r="M323">
        <v>0</v>
      </c>
    </row>
    <row r="324" spans="1:13" x14ac:dyDescent="0.3">
      <c r="A324" t="s">
        <v>8</v>
      </c>
      <c r="B324" t="s">
        <v>49</v>
      </c>
      <c r="C324" t="s">
        <v>51</v>
      </c>
      <c r="D324" t="s">
        <v>11</v>
      </c>
      <c r="E324" t="s">
        <v>12</v>
      </c>
      <c r="F324" t="s">
        <v>13</v>
      </c>
      <c r="G324" t="s">
        <v>36</v>
      </c>
      <c r="H324">
        <v>0</v>
      </c>
      <c r="M324">
        <v>0</v>
      </c>
    </row>
    <row r="325" spans="1:13" x14ac:dyDescent="0.3">
      <c r="A325" t="s">
        <v>8</v>
      </c>
      <c r="B325" t="s">
        <v>49</v>
      </c>
      <c r="C325" t="s">
        <v>51</v>
      </c>
      <c r="D325" t="s">
        <v>11</v>
      </c>
      <c r="E325" t="s">
        <v>12</v>
      </c>
      <c r="F325" t="s">
        <v>13</v>
      </c>
      <c r="G325" t="s">
        <v>37</v>
      </c>
      <c r="H325">
        <v>23352.136350000001</v>
      </c>
      <c r="M325">
        <v>23352</v>
      </c>
    </row>
    <row r="326" spans="1:13" x14ac:dyDescent="0.3">
      <c r="A326" t="s">
        <v>8</v>
      </c>
      <c r="B326" t="s">
        <v>49</v>
      </c>
      <c r="C326" t="s">
        <v>51</v>
      </c>
      <c r="D326" t="s">
        <v>11</v>
      </c>
      <c r="E326" t="s">
        <v>12</v>
      </c>
      <c r="F326" t="s">
        <v>13</v>
      </c>
      <c r="G326" t="s">
        <v>38</v>
      </c>
      <c r="H326">
        <v>0</v>
      </c>
      <c r="M326">
        <v>0</v>
      </c>
    </row>
    <row r="327" spans="1:13" x14ac:dyDescent="0.3">
      <c r="A327" t="s">
        <v>8</v>
      </c>
      <c r="B327" t="s">
        <v>49</v>
      </c>
      <c r="C327" t="s">
        <v>51</v>
      </c>
      <c r="D327" t="s">
        <v>11</v>
      </c>
      <c r="E327" t="s">
        <v>12</v>
      </c>
      <c r="F327" t="s">
        <v>13</v>
      </c>
      <c r="G327" t="s">
        <v>39</v>
      </c>
      <c r="H327">
        <v>0</v>
      </c>
      <c r="M327">
        <v>0</v>
      </c>
    </row>
    <row r="328" spans="1:13" x14ac:dyDescent="0.3">
      <c r="A328" t="s">
        <v>8</v>
      </c>
      <c r="B328" t="s">
        <v>49</v>
      </c>
      <c r="C328" t="s">
        <v>51</v>
      </c>
      <c r="D328" t="s">
        <v>11</v>
      </c>
      <c r="E328" t="s">
        <v>12</v>
      </c>
      <c r="F328" t="s">
        <v>13</v>
      </c>
      <c r="G328" t="s">
        <v>40</v>
      </c>
      <c r="H328">
        <v>0</v>
      </c>
      <c r="M328">
        <v>0</v>
      </c>
    </row>
    <row r="329" spans="1:13" x14ac:dyDescent="0.3">
      <c r="A329" t="s">
        <v>8</v>
      </c>
      <c r="B329" t="s">
        <v>49</v>
      </c>
      <c r="C329" t="s">
        <v>51</v>
      </c>
      <c r="D329" t="s">
        <v>11</v>
      </c>
      <c r="E329" t="s">
        <v>12</v>
      </c>
      <c r="F329" t="s">
        <v>13</v>
      </c>
      <c r="G329" t="s">
        <v>41</v>
      </c>
      <c r="H329">
        <v>0</v>
      </c>
      <c r="M329">
        <v>0</v>
      </c>
    </row>
    <row r="330" spans="1:13" x14ac:dyDescent="0.3">
      <c r="A330" t="s">
        <v>8</v>
      </c>
      <c r="B330" t="s">
        <v>49</v>
      </c>
      <c r="C330" t="s">
        <v>51</v>
      </c>
      <c r="D330" t="s">
        <v>11</v>
      </c>
      <c r="E330" t="s">
        <v>12</v>
      </c>
      <c r="F330" t="s">
        <v>13</v>
      </c>
      <c r="G330" t="s">
        <v>42</v>
      </c>
      <c r="H330">
        <v>24430.772389999998</v>
      </c>
      <c r="M330">
        <v>24431</v>
      </c>
    </row>
    <row r="331" spans="1:13" x14ac:dyDescent="0.3">
      <c r="A331" t="s">
        <v>8</v>
      </c>
      <c r="B331" t="s">
        <v>49</v>
      </c>
      <c r="C331" t="s">
        <v>51</v>
      </c>
      <c r="D331" t="s">
        <v>11</v>
      </c>
      <c r="E331" t="s">
        <v>12</v>
      </c>
      <c r="F331" t="s">
        <v>13</v>
      </c>
      <c r="G331" t="s">
        <v>43</v>
      </c>
      <c r="H331">
        <v>4905.5799450000004</v>
      </c>
      <c r="M331">
        <v>4906</v>
      </c>
    </row>
    <row r="332" spans="1:13" x14ac:dyDescent="0.3">
      <c r="A332" t="s">
        <v>8</v>
      </c>
      <c r="B332" t="s">
        <v>49</v>
      </c>
      <c r="C332" t="s">
        <v>51</v>
      </c>
      <c r="D332" t="s">
        <v>44</v>
      </c>
      <c r="E332" t="s">
        <v>12</v>
      </c>
      <c r="F332" t="s">
        <v>13</v>
      </c>
      <c r="G332" t="s">
        <v>14</v>
      </c>
      <c r="H332">
        <v>48248.33988</v>
      </c>
      <c r="M332">
        <v>48248</v>
      </c>
    </row>
    <row r="333" spans="1:13" x14ac:dyDescent="0.3">
      <c r="A333" t="s">
        <v>8</v>
      </c>
      <c r="B333" t="s">
        <v>49</v>
      </c>
      <c r="C333" t="s">
        <v>51</v>
      </c>
      <c r="D333" t="s">
        <v>44</v>
      </c>
      <c r="E333" t="s">
        <v>12</v>
      </c>
      <c r="F333" t="s">
        <v>13</v>
      </c>
      <c r="G333" t="s">
        <v>15</v>
      </c>
      <c r="H333">
        <v>6762.2998550000002</v>
      </c>
      <c r="M333">
        <v>6762</v>
      </c>
    </row>
    <row r="334" spans="1:13" x14ac:dyDescent="0.3">
      <c r="A334" t="s">
        <v>8</v>
      </c>
      <c r="B334" t="s">
        <v>49</v>
      </c>
      <c r="C334" t="s">
        <v>51</v>
      </c>
      <c r="D334" t="s">
        <v>44</v>
      </c>
      <c r="E334" t="s">
        <v>12</v>
      </c>
      <c r="F334" t="s">
        <v>13</v>
      </c>
      <c r="G334" t="s">
        <v>16</v>
      </c>
      <c r="H334">
        <v>749.25767299999995</v>
      </c>
      <c r="M334">
        <v>749</v>
      </c>
    </row>
    <row r="335" spans="1:13" x14ac:dyDescent="0.3">
      <c r="A335" t="s">
        <v>8</v>
      </c>
      <c r="B335" t="s">
        <v>49</v>
      </c>
      <c r="C335" t="s">
        <v>51</v>
      </c>
      <c r="D335" t="s">
        <v>44</v>
      </c>
      <c r="E335" t="s">
        <v>12</v>
      </c>
      <c r="F335" t="s">
        <v>13</v>
      </c>
      <c r="G335" t="s">
        <v>17</v>
      </c>
      <c r="H335">
        <v>17845.862509999999</v>
      </c>
      <c r="M335">
        <v>17846</v>
      </c>
    </row>
    <row r="336" spans="1:13" x14ac:dyDescent="0.3">
      <c r="A336" t="s">
        <v>8</v>
      </c>
      <c r="B336" t="s">
        <v>49</v>
      </c>
      <c r="C336" t="s">
        <v>51</v>
      </c>
      <c r="D336" t="s">
        <v>44</v>
      </c>
      <c r="E336" t="s">
        <v>12</v>
      </c>
      <c r="F336" t="s">
        <v>13</v>
      </c>
      <c r="G336" t="s">
        <v>18</v>
      </c>
      <c r="H336">
        <v>0</v>
      </c>
      <c r="M336">
        <v>0</v>
      </c>
    </row>
    <row r="337" spans="1:13" x14ac:dyDescent="0.3">
      <c r="A337" t="s">
        <v>8</v>
      </c>
      <c r="B337" t="s">
        <v>49</v>
      </c>
      <c r="C337" t="s">
        <v>51</v>
      </c>
      <c r="D337" t="s">
        <v>44</v>
      </c>
      <c r="E337" t="s">
        <v>12</v>
      </c>
      <c r="F337" t="s">
        <v>13</v>
      </c>
      <c r="G337" t="s">
        <v>19</v>
      </c>
      <c r="H337">
        <v>473.33110540000001</v>
      </c>
      <c r="M337">
        <v>473</v>
      </c>
    </row>
    <row r="338" spans="1:13" x14ac:dyDescent="0.3">
      <c r="A338" t="s">
        <v>8</v>
      </c>
      <c r="B338" t="s">
        <v>49</v>
      </c>
      <c r="C338" t="s">
        <v>51</v>
      </c>
      <c r="D338" t="s">
        <v>44</v>
      </c>
      <c r="E338" t="s">
        <v>12</v>
      </c>
      <c r="F338" t="s">
        <v>13</v>
      </c>
      <c r="G338" t="s">
        <v>20</v>
      </c>
      <c r="H338">
        <v>0</v>
      </c>
      <c r="M338">
        <v>0</v>
      </c>
    </row>
    <row r="339" spans="1:13" x14ac:dyDescent="0.3">
      <c r="A339" t="s">
        <v>8</v>
      </c>
      <c r="B339" t="s">
        <v>49</v>
      </c>
      <c r="C339" t="s">
        <v>51</v>
      </c>
      <c r="D339" t="s">
        <v>44</v>
      </c>
      <c r="E339" t="s">
        <v>12</v>
      </c>
      <c r="F339" t="s">
        <v>13</v>
      </c>
      <c r="G339" t="s">
        <v>21</v>
      </c>
      <c r="H339">
        <v>581.39134769999998</v>
      </c>
      <c r="M339">
        <v>581</v>
      </c>
    </row>
    <row r="340" spans="1:13" x14ac:dyDescent="0.3">
      <c r="A340" t="s">
        <v>8</v>
      </c>
      <c r="B340" t="s">
        <v>49</v>
      </c>
      <c r="C340" t="s">
        <v>51</v>
      </c>
      <c r="D340" t="s">
        <v>44</v>
      </c>
      <c r="E340" t="s">
        <v>12</v>
      </c>
      <c r="F340" t="s">
        <v>13</v>
      </c>
      <c r="G340" t="s">
        <v>22</v>
      </c>
      <c r="H340">
        <v>8637.4286370000009</v>
      </c>
      <c r="M340">
        <v>8637</v>
      </c>
    </row>
    <row r="341" spans="1:13" x14ac:dyDescent="0.3">
      <c r="A341" t="s">
        <v>8</v>
      </c>
      <c r="B341" t="s">
        <v>49</v>
      </c>
      <c r="C341" t="s">
        <v>51</v>
      </c>
      <c r="D341" t="s">
        <v>44</v>
      </c>
      <c r="E341" t="s">
        <v>12</v>
      </c>
      <c r="F341" t="s">
        <v>13</v>
      </c>
      <c r="G341" t="s">
        <v>23</v>
      </c>
      <c r="H341">
        <v>6443.3795829999999</v>
      </c>
      <c r="M341">
        <v>6443</v>
      </c>
    </row>
    <row r="342" spans="1:13" x14ac:dyDescent="0.3">
      <c r="A342" t="s">
        <v>8</v>
      </c>
      <c r="B342" t="s">
        <v>49</v>
      </c>
      <c r="C342" t="s">
        <v>51</v>
      </c>
      <c r="D342" t="s">
        <v>44</v>
      </c>
      <c r="E342" t="s">
        <v>12</v>
      </c>
      <c r="F342" t="s">
        <v>13</v>
      </c>
      <c r="G342" t="s">
        <v>24</v>
      </c>
      <c r="H342">
        <v>113308.3991</v>
      </c>
      <c r="I342" s="6">
        <f>H342/1000</f>
        <v>113.30839909999999</v>
      </c>
      <c r="M342">
        <v>113308</v>
      </c>
    </row>
    <row r="343" spans="1:13" x14ac:dyDescent="0.3">
      <c r="A343" t="s">
        <v>8</v>
      </c>
      <c r="B343" t="s">
        <v>49</v>
      </c>
      <c r="C343" t="s">
        <v>51</v>
      </c>
      <c r="D343" t="s">
        <v>44</v>
      </c>
      <c r="E343" t="s">
        <v>12</v>
      </c>
      <c r="F343" t="s">
        <v>13</v>
      </c>
      <c r="G343" t="s">
        <v>25</v>
      </c>
      <c r="H343">
        <v>0</v>
      </c>
      <c r="I343" s="6"/>
    </row>
    <row r="344" spans="1:13" x14ac:dyDescent="0.3">
      <c r="A344" t="s">
        <v>8</v>
      </c>
      <c r="B344" t="s">
        <v>49</v>
      </c>
      <c r="C344" t="s">
        <v>51</v>
      </c>
      <c r="D344" t="s">
        <v>44</v>
      </c>
      <c r="E344" t="s">
        <v>12</v>
      </c>
      <c r="F344" t="s">
        <v>13</v>
      </c>
      <c r="G344" t="s">
        <v>26</v>
      </c>
      <c r="H344">
        <v>3676.4188170000002</v>
      </c>
      <c r="I344" s="6"/>
    </row>
    <row r="345" spans="1:13" x14ac:dyDescent="0.3">
      <c r="A345" t="s">
        <v>8</v>
      </c>
      <c r="B345" t="s">
        <v>49</v>
      </c>
      <c r="C345" t="s">
        <v>51</v>
      </c>
      <c r="D345" t="s">
        <v>44</v>
      </c>
      <c r="E345" t="s">
        <v>12</v>
      </c>
      <c r="F345" t="s">
        <v>13</v>
      </c>
      <c r="G345" t="s">
        <v>27</v>
      </c>
      <c r="H345">
        <v>0</v>
      </c>
      <c r="I345" s="6"/>
    </row>
    <row r="346" spans="1:13" x14ac:dyDescent="0.3">
      <c r="A346" t="s">
        <v>8</v>
      </c>
      <c r="B346" t="s">
        <v>49</v>
      </c>
      <c r="C346" t="s">
        <v>51</v>
      </c>
      <c r="D346" t="s">
        <v>44</v>
      </c>
      <c r="E346" t="s">
        <v>12</v>
      </c>
      <c r="F346" t="s">
        <v>13</v>
      </c>
      <c r="G346" t="s">
        <v>28</v>
      </c>
      <c r="H346">
        <v>6792.3445229999998</v>
      </c>
      <c r="I346" s="6"/>
    </row>
    <row r="347" spans="1:13" x14ac:dyDescent="0.3">
      <c r="A347" t="s">
        <v>8</v>
      </c>
      <c r="B347" t="s">
        <v>49</v>
      </c>
      <c r="C347" t="s">
        <v>51</v>
      </c>
      <c r="D347" t="s">
        <v>44</v>
      </c>
      <c r="E347" t="s">
        <v>12</v>
      </c>
      <c r="F347" t="s">
        <v>13</v>
      </c>
      <c r="G347" t="s">
        <v>29</v>
      </c>
      <c r="H347">
        <v>2309.768208</v>
      </c>
      <c r="I347" s="6">
        <f>SUM(H344:H347)/1000</f>
        <v>12.778531547999998</v>
      </c>
    </row>
    <row r="348" spans="1:13" x14ac:dyDescent="0.3">
      <c r="A348" t="s">
        <v>8</v>
      </c>
      <c r="B348" t="s">
        <v>49</v>
      </c>
      <c r="C348" t="s">
        <v>51</v>
      </c>
      <c r="D348" t="s">
        <v>44</v>
      </c>
      <c r="E348" t="s">
        <v>12</v>
      </c>
      <c r="F348" t="s">
        <v>13</v>
      </c>
      <c r="G348" t="s">
        <v>30</v>
      </c>
      <c r="H348">
        <v>3309.3315670000002</v>
      </c>
    </row>
    <row r="349" spans="1:13" x14ac:dyDescent="0.3">
      <c r="A349" t="s">
        <v>8</v>
      </c>
      <c r="B349" t="s">
        <v>49</v>
      </c>
      <c r="C349" t="s">
        <v>51</v>
      </c>
      <c r="D349" t="s">
        <v>44</v>
      </c>
      <c r="E349" t="s">
        <v>12</v>
      </c>
      <c r="F349" t="s">
        <v>13</v>
      </c>
      <c r="G349" t="s">
        <v>31</v>
      </c>
      <c r="H349">
        <v>798.92085710000003</v>
      </c>
    </row>
    <row r="350" spans="1:13" x14ac:dyDescent="0.3">
      <c r="A350" t="s">
        <v>8</v>
      </c>
      <c r="B350" t="s">
        <v>49</v>
      </c>
      <c r="C350" t="s">
        <v>51</v>
      </c>
      <c r="D350" t="s">
        <v>44</v>
      </c>
      <c r="E350" t="s">
        <v>12</v>
      </c>
      <c r="F350" t="s">
        <v>13</v>
      </c>
      <c r="G350" t="s">
        <v>32</v>
      </c>
      <c r="H350">
        <v>0</v>
      </c>
    </row>
    <row r="351" spans="1:13" x14ac:dyDescent="0.3">
      <c r="A351" t="s">
        <v>8</v>
      </c>
      <c r="B351" t="s">
        <v>49</v>
      </c>
      <c r="C351" t="s">
        <v>51</v>
      </c>
      <c r="D351" t="s">
        <v>44</v>
      </c>
      <c r="E351" t="s">
        <v>12</v>
      </c>
      <c r="F351" t="s">
        <v>13</v>
      </c>
      <c r="G351" t="s">
        <v>33</v>
      </c>
      <c r="H351">
        <v>0</v>
      </c>
    </row>
    <row r="352" spans="1:13" x14ac:dyDescent="0.3">
      <c r="A352" t="s">
        <v>8</v>
      </c>
      <c r="B352" t="s">
        <v>49</v>
      </c>
      <c r="C352" t="s">
        <v>51</v>
      </c>
      <c r="D352" t="s">
        <v>44</v>
      </c>
      <c r="E352" t="s">
        <v>12</v>
      </c>
      <c r="F352" t="s">
        <v>13</v>
      </c>
      <c r="G352" t="s">
        <v>34</v>
      </c>
      <c r="H352">
        <v>0</v>
      </c>
    </row>
    <row r="353" spans="1:8" x14ac:dyDescent="0.3">
      <c r="A353" t="s">
        <v>8</v>
      </c>
      <c r="B353" t="s">
        <v>49</v>
      </c>
      <c r="C353" t="s">
        <v>51</v>
      </c>
      <c r="D353" t="s">
        <v>44</v>
      </c>
      <c r="E353" t="s">
        <v>12</v>
      </c>
      <c r="F353" t="s">
        <v>13</v>
      </c>
      <c r="G353" t="s">
        <v>35</v>
      </c>
      <c r="H353">
        <v>0</v>
      </c>
    </row>
    <row r="354" spans="1:8" x14ac:dyDescent="0.3">
      <c r="A354" t="s">
        <v>8</v>
      </c>
      <c r="B354" t="s">
        <v>49</v>
      </c>
      <c r="C354" t="s">
        <v>51</v>
      </c>
      <c r="D354" t="s">
        <v>44</v>
      </c>
      <c r="E354" t="s">
        <v>12</v>
      </c>
      <c r="F354" t="s">
        <v>13</v>
      </c>
      <c r="G354" t="s">
        <v>36</v>
      </c>
      <c r="H354">
        <v>0</v>
      </c>
    </row>
    <row r="355" spans="1:8" x14ac:dyDescent="0.3">
      <c r="A355" t="s">
        <v>8</v>
      </c>
      <c r="B355" t="s">
        <v>49</v>
      </c>
      <c r="C355" t="s">
        <v>51</v>
      </c>
      <c r="D355" t="s">
        <v>44</v>
      </c>
      <c r="E355" t="s">
        <v>12</v>
      </c>
      <c r="F355" t="s">
        <v>13</v>
      </c>
      <c r="G355" t="s">
        <v>37</v>
      </c>
      <c r="H355">
        <v>8559.9050960000004</v>
      </c>
    </row>
    <row r="356" spans="1:8" x14ac:dyDescent="0.3">
      <c r="A356" t="s">
        <v>8</v>
      </c>
      <c r="B356" t="s">
        <v>49</v>
      </c>
      <c r="C356" t="s">
        <v>51</v>
      </c>
      <c r="D356" t="s">
        <v>44</v>
      </c>
      <c r="E356" t="s">
        <v>12</v>
      </c>
      <c r="F356" t="s">
        <v>13</v>
      </c>
      <c r="G356" t="s">
        <v>38</v>
      </c>
      <c r="H356">
        <v>0</v>
      </c>
    </row>
    <row r="357" spans="1:8" x14ac:dyDescent="0.3">
      <c r="A357" t="s">
        <v>8</v>
      </c>
      <c r="B357" t="s">
        <v>49</v>
      </c>
      <c r="C357" t="s">
        <v>51</v>
      </c>
      <c r="D357" t="s">
        <v>44</v>
      </c>
      <c r="E357" t="s">
        <v>12</v>
      </c>
      <c r="F357" t="s">
        <v>13</v>
      </c>
      <c r="G357" t="s">
        <v>39</v>
      </c>
      <c r="H357">
        <v>0</v>
      </c>
    </row>
    <row r="358" spans="1:8" x14ac:dyDescent="0.3">
      <c r="A358" t="s">
        <v>8</v>
      </c>
      <c r="B358" t="s">
        <v>49</v>
      </c>
      <c r="C358" t="s">
        <v>51</v>
      </c>
      <c r="D358" t="s">
        <v>44</v>
      </c>
      <c r="E358" t="s">
        <v>12</v>
      </c>
      <c r="F358" t="s">
        <v>13</v>
      </c>
      <c r="G358" t="s">
        <v>40</v>
      </c>
      <c r="H358">
        <v>0</v>
      </c>
    </row>
    <row r="359" spans="1:8" x14ac:dyDescent="0.3">
      <c r="A359" t="s">
        <v>8</v>
      </c>
      <c r="B359" t="s">
        <v>49</v>
      </c>
      <c r="C359" t="s">
        <v>51</v>
      </c>
      <c r="D359" t="s">
        <v>44</v>
      </c>
      <c r="E359" t="s">
        <v>12</v>
      </c>
      <c r="F359" t="s">
        <v>13</v>
      </c>
      <c r="G359" t="s">
        <v>41</v>
      </c>
      <c r="H359">
        <v>0</v>
      </c>
    </row>
    <row r="360" spans="1:8" x14ac:dyDescent="0.3">
      <c r="A360" t="s">
        <v>8</v>
      </c>
      <c r="B360" t="s">
        <v>49</v>
      </c>
      <c r="C360" t="s">
        <v>51</v>
      </c>
      <c r="D360" t="s">
        <v>44</v>
      </c>
      <c r="E360" t="s">
        <v>12</v>
      </c>
      <c r="F360" t="s">
        <v>13</v>
      </c>
      <c r="G360" t="s">
        <v>42</v>
      </c>
      <c r="H360">
        <v>49354.391900000002</v>
      </c>
    </row>
    <row r="361" spans="1:8" x14ac:dyDescent="0.3">
      <c r="A361" t="s">
        <v>8</v>
      </c>
      <c r="B361" t="s">
        <v>49</v>
      </c>
      <c r="C361" t="s">
        <v>51</v>
      </c>
      <c r="D361" t="s">
        <v>44</v>
      </c>
      <c r="E361" t="s">
        <v>12</v>
      </c>
      <c r="F361" t="s">
        <v>13</v>
      </c>
      <c r="G361" t="s">
        <v>43</v>
      </c>
      <c r="H361">
        <v>1447.24451</v>
      </c>
    </row>
  </sheetData>
  <autoFilter ref="A1:H361" xr:uid="{7572ECA6-A0BF-4920-8649-975464E70401}">
    <filterColumn colId="1">
      <filters>
        <filter val="MeanHigh-VarHigh"/>
      </filters>
    </filterColumn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AA14A-86AB-4209-B35D-AC5BC63B7ACF}">
  <dimension ref="A1:M32"/>
  <sheetViews>
    <sheetView workbookViewId="0">
      <selection activeCell="D3" sqref="D3"/>
    </sheetView>
  </sheetViews>
  <sheetFormatPr defaultRowHeight="14.4" x14ac:dyDescent="0.3"/>
  <cols>
    <col min="2" max="2" width="15.109375" customWidth="1"/>
    <col min="3" max="3" width="21.33203125" bestFit="1" customWidth="1"/>
    <col min="4" max="4" width="13.44140625" bestFit="1" customWidth="1"/>
    <col min="7" max="7" width="30.109375" bestFit="1" customWidth="1"/>
  </cols>
  <sheetData>
    <row r="1" spans="1:13" x14ac:dyDescent="0.3">
      <c r="A1" t="s">
        <v>8</v>
      </c>
      <c r="B1" t="s">
        <v>46</v>
      </c>
      <c r="C1" t="s">
        <v>48</v>
      </c>
      <c r="D1" t="s">
        <v>44</v>
      </c>
      <c r="E1" t="s">
        <v>12</v>
      </c>
      <c r="F1" t="s">
        <v>13</v>
      </c>
      <c r="G1" t="s">
        <v>14</v>
      </c>
      <c r="H1" s="2">
        <v>50044.757270000002</v>
      </c>
      <c r="I1">
        <f>ROUND(H1,0)</f>
        <v>50045</v>
      </c>
      <c r="J1" t="s">
        <v>53</v>
      </c>
      <c r="K1" t="s">
        <v>54</v>
      </c>
      <c r="M1" t="str">
        <f>CONCATENATE(J1," ","[",IF(I1=0,"",I1),"]"," ",K1)</f>
        <v>CHP [50045] Heat demand</v>
      </c>
    </row>
    <row r="2" spans="1:13" x14ac:dyDescent="0.3">
      <c r="A2" t="s">
        <v>8</v>
      </c>
      <c r="B2" t="s">
        <v>46</v>
      </c>
      <c r="C2" t="s">
        <v>48</v>
      </c>
      <c r="D2" t="s">
        <v>44</v>
      </c>
      <c r="E2" t="s">
        <v>12</v>
      </c>
      <c r="F2" t="s">
        <v>13</v>
      </c>
      <c r="G2" t="s">
        <v>15</v>
      </c>
      <c r="H2" s="2">
        <v>1292.3670090000001</v>
      </c>
      <c r="I2">
        <f t="shared" ref="I2:I31" si="0">ROUND(H2,0)</f>
        <v>1292</v>
      </c>
      <c r="J2" t="s">
        <v>53</v>
      </c>
      <c r="K2" t="s">
        <v>55</v>
      </c>
      <c r="M2" t="str">
        <f t="shared" ref="M2:M31" si="1">CONCATENATE(J2," ","[",IF(I2=0,"",I2),"]"," ",K2)</f>
        <v>CHP [1292] TES</v>
      </c>
    </row>
    <row r="3" spans="1:13" x14ac:dyDescent="0.3">
      <c r="A3" t="s">
        <v>8</v>
      </c>
      <c r="B3" t="s">
        <v>46</v>
      </c>
      <c r="C3" t="s">
        <v>48</v>
      </c>
      <c r="D3" t="s">
        <v>44</v>
      </c>
      <c r="E3" t="s">
        <v>12</v>
      </c>
      <c r="F3" t="s">
        <v>13</v>
      </c>
      <c r="G3" t="s">
        <v>16</v>
      </c>
      <c r="H3" s="2">
        <v>144.7685032</v>
      </c>
      <c r="I3">
        <f t="shared" si="0"/>
        <v>145</v>
      </c>
      <c r="J3" t="s">
        <v>53</v>
      </c>
      <c r="K3" t="s">
        <v>56</v>
      </c>
      <c r="M3" t="str">
        <f t="shared" si="1"/>
        <v>CHP [145] Excess heat</v>
      </c>
    </row>
    <row r="4" spans="1:13" x14ac:dyDescent="0.3">
      <c r="A4" t="s">
        <v>8</v>
      </c>
      <c r="B4" t="s">
        <v>46</v>
      </c>
      <c r="C4" t="s">
        <v>48</v>
      </c>
      <c r="D4" t="s">
        <v>44</v>
      </c>
      <c r="E4" t="s">
        <v>12</v>
      </c>
      <c r="F4" t="s">
        <v>13</v>
      </c>
      <c r="G4" t="s">
        <v>17</v>
      </c>
      <c r="H4" s="2">
        <v>17433.098750000001</v>
      </c>
      <c r="I4">
        <f t="shared" si="0"/>
        <v>17433</v>
      </c>
      <c r="J4" t="s">
        <v>53</v>
      </c>
      <c r="K4" t="s">
        <v>57</v>
      </c>
      <c r="M4" t="str">
        <f t="shared" si="1"/>
        <v>CHP [17433] Heat pump</v>
      </c>
    </row>
    <row r="5" spans="1:13" x14ac:dyDescent="0.3">
      <c r="A5" t="s">
        <v>8</v>
      </c>
      <c r="B5" t="s">
        <v>46</v>
      </c>
      <c r="C5" t="s">
        <v>48</v>
      </c>
      <c r="D5" t="s">
        <v>44</v>
      </c>
      <c r="E5" t="s">
        <v>12</v>
      </c>
      <c r="F5" t="s">
        <v>13</v>
      </c>
      <c r="G5" t="s">
        <v>18</v>
      </c>
      <c r="H5">
        <v>0</v>
      </c>
      <c r="I5">
        <f t="shared" si="0"/>
        <v>0</v>
      </c>
      <c r="J5" t="s">
        <v>53</v>
      </c>
      <c r="K5" t="s">
        <v>58</v>
      </c>
      <c r="M5" t="str">
        <f t="shared" si="1"/>
        <v>CHP [] Battery</v>
      </c>
    </row>
    <row r="6" spans="1:13" x14ac:dyDescent="0.3">
      <c r="A6" t="s">
        <v>8</v>
      </c>
      <c r="B6" t="s">
        <v>46</v>
      </c>
      <c r="C6" t="s">
        <v>48</v>
      </c>
      <c r="D6" t="s">
        <v>44</v>
      </c>
      <c r="E6" t="s">
        <v>12</v>
      </c>
      <c r="F6" t="s">
        <v>13</v>
      </c>
      <c r="G6" t="s">
        <v>19</v>
      </c>
      <c r="H6" s="2">
        <v>1232.9474660000001</v>
      </c>
      <c r="I6">
        <f t="shared" si="0"/>
        <v>1233</v>
      </c>
      <c r="J6" t="s">
        <v>53</v>
      </c>
      <c r="K6" t="s">
        <v>59</v>
      </c>
      <c r="M6" t="str">
        <f t="shared" si="1"/>
        <v>CHP [1233] ElB</v>
      </c>
    </row>
    <row r="7" spans="1:13" x14ac:dyDescent="0.3">
      <c r="A7" t="s">
        <v>8</v>
      </c>
      <c r="B7" t="s">
        <v>46</v>
      </c>
      <c r="C7" t="s">
        <v>48</v>
      </c>
      <c r="D7" t="s">
        <v>44</v>
      </c>
      <c r="E7" t="s">
        <v>12</v>
      </c>
      <c r="F7" t="s">
        <v>13</v>
      </c>
      <c r="G7" t="s">
        <v>20</v>
      </c>
      <c r="H7">
        <v>0</v>
      </c>
      <c r="I7">
        <f t="shared" si="0"/>
        <v>0</v>
      </c>
      <c r="J7" t="s">
        <v>53</v>
      </c>
      <c r="K7" t="s">
        <v>60</v>
      </c>
      <c r="M7" t="str">
        <f t="shared" si="1"/>
        <v>CHP [] H2E</v>
      </c>
    </row>
    <row r="8" spans="1:13" x14ac:dyDescent="0.3">
      <c r="A8" t="s">
        <v>8</v>
      </c>
      <c r="B8" t="s">
        <v>46</v>
      </c>
      <c r="C8" t="s">
        <v>48</v>
      </c>
      <c r="D8" t="s">
        <v>44</v>
      </c>
      <c r="E8" t="s">
        <v>12</v>
      </c>
      <c r="F8" t="s">
        <v>13</v>
      </c>
      <c r="G8" t="s">
        <v>21</v>
      </c>
      <c r="H8" s="2">
        <v>3.6699999999999998E-14</v>
      </c>
      <c r="I8">
        <f t="shared" si="0"/>
        <v>0</v>
      </c>
      <c r="J8" t="s">
        <v>53</v>
      </c>
      <c r="K8" t="s">
        <v>61</v>
      </c>
      <c r="M8" t="str">
        <f t="shared" si="1"/>
        <v>CHP [] Excess electricity</v>
      </c>
    </row>
    <row r="9" spans="1:13" x14ac:dyDescent="0.3">
      <c r="A9" t="s">
        <v>8</v>
      </c>
      <c r="B9" t="s">
        <v>46</v>
      </c>
      <c r="C9" t="s">
        <v>48</v>
      </c>
      <c r="D9" t="s">
        <v>44</v>
      </c>
      <c r="E9" t="s">
        <v>12</v>
      </c>
      <c r="F9" t="s">
        <v>13</v>
      </c>
      <c r="G9" t="s">
        <v>22</v>
      </c>
      <c r="H9" s="2">
        <v>9233.3830259999995</v>
      </c>
      <c r="I9">
        <f t="shared" si="0"/>
        <v>9233</v>
      </c>
      <c r="J9" t="s">
        <v>53</v>
      </c>
      <c r="K9" t="s">
        <v>62</v>
      </c>
      <c r="M9" t="str">
        <f t="shared" si="1"/>
        <v>CHP [9233] Electric demand</v>
      </c>
    </row>
    <row r="10" spans="1:13" x14ac:dyDescent="0.3">
      <c r="A10" t="s">
        <v>8</v>
      </c>
      <c r="B10" t="s">
        <v>46</v>
      </c>
      <c r="C10" t="s">
        <v>48</v>
      </c>
      <c r="D10" t="s">
        <v>44</v>
      </c>
      <c r="E10" t="s">
        <v>12</v>
      </c>
      <c r="F10" t="s">
        <v>13</v>
      </c>
      <c r="G10" t="s">
        <v>23</v>
      </c>
      <c r="H10" s="2">
        <v>3489.4975840000002</v>
      </c>
      <c r="I10">
        <f t="shared" si="0"/>
        <v>3489</v>
      </c>
      <c r="J10" t="s">
        <v>53</v>
      </c>
      <c r="K10" t="s">
        <v>63</v>
      </c>
      <c r="M10" t="str">
        <f t="shared" si="1"/>
        <v>CHP [3489] Electricity to grid</v>
      </c>
    </row>
    <row r="11" spans="1:13" x14ac:dyDescent="0.3">
      <c r="A11" t="s">
        <v>8</v>
      </c>
      <c r="B11" t="s">
        <v>46</v>
      </c>
      <c r="C11" t="s">
        <v>48</v>
      </c>
      <c r="D11" t="s">
        <v>44</v>
      </c>
      <c r="E11" t="s">
        <v>12</v>
      </c>
      <c r="F11" t="s">
        <v>13</v>
      </c>
      <c r="G11" t="s">
        <v>24</v>
      </c>
      <c r="H11" s="2">
        <v>104634.6985</v>
      </c>
      <c r="I11">
        <f t="shared" si="0"/>
        <v>104635</v>
      </c>
      <c r="J11" t="s">
        <v>64</v>
      </c>
      <c r="K11" t="s">
        <v>53</v>
      </c>
      <c r="M11" t="str">
        <f t="shared" si="1"/>
        <v>Natural Gas [104635] CHP</v>
      </c>
    </row>
    <row r="12" spans="1:13" x14ac:dyDescent="0.3">
      <c r="H12" s="2">
        <f>H11-SUM(H1:H10)</f>
        <v>21763.878891800006</v>
      </c>
      <c r="I12">
        <f t="shared" si="0"/>
        <v>21764</v>
      </c>
      <c r="J12" t="s">
        <v>53</v>
      </c>
      <c r="K12" t="s">
        <v>71</v>
      </c>
      <c r="M12" t="str">
        <f t="shared" si="1"/>
        <v>CHP [21764] Environment</v>
      </c>
    </row>
    <row r="13" spans="1:13" x14ac:dyDescent="0.3">
      <c r="A13" t="s">
        <v>8</v>
      </c>
      <c r="B13" t="s">
        <v>46</v>
      </c>
      <c r="C13" t="s">
        <v>48</v>
      </c>
      <c r="D13" t="s">
        <v>44</v>
      </c>
      <c r="E13" t="s">
        <v>12</v>
      </c>
      <c r="F13" t="s">
        <v>13</v>
      </c>
      <c r="G13" t="s">
        <v>25</v>
      </c>
      <c r="H13">
        <v>0</v>
      </c>
      <c r="I13">
        <f t="shared" si="0"/>
        <v>0</v>
      </c>
      <c r="J13" t="s">
        <v>65</v>
      </c>
      <c r="K13" t="s">
        <v>58</v>
      </c>
      <c r="M13" t="str">
        <f t="shared" si="1"/>
        <v>Grid electricity [] Battery</v>
      </c>
    </row>
    <row r="14" spans="1:13" x14ac:dyDescent="0.3">
      <c r="A14" t="s">
        <v>8</v>
      </c>
      <c r="B14" t="s">
        <v>46</v>
      </c>
      <c r="C14" t="s">
        <v>48</v>
      </c>
      <c r="D14" t="s">
        <v>44</v>
      </c>
      <c r="E14" t="s">
        <v>12</v>
      </c>
      <c r="F14" t="s">
        <v>13</v>
      </c>
      <c r="G14" t="s">
        <v>26</v>
      </c>
      <c r="H14" s="2">
        <v>89.594280699999999</v>
      </c>
      <c r="I14">
        <f t="shared" si="0"/>
        <v>90</v>
      </c>
      <c r="J14" t="s">
        <v>65</v>
      </c>
      <c r="K14" t="s">
        <v>59</v>
      </c>
      <c r="M14" t="str">
        <f t="shared" si="1"/>
        <v>Grid electricity [90] ElB</v>
      </c>
    </row>
    <row r="15" spans="1:13" x14ac:dyDescent="0.3">
      <c r="A15" t="s">
        <v>8</v>
      </c>
      <c r="B15" t="s">
        <v>46</v>
      </c>
      <c r="C15" t="s">
        <v>48</v>
      </c>
      <c r="D15" t="s">
        <v>44</v>
      </c>
      <c r="E15" t="s">
        <v>12</v>
      </c>
      <c r="F15" t="s">
        <v>13</v>
      </c>
      <c r="G15" t="s">
        <v>27</v>
      </c>
      <c r="H15">
        <v>0</v>
      </c>
      <c r="I15">
        <f t="shared" si="0"/>
        <v>0</v>
      </c>
      <c r="J15" t="s">
        <v>65</v>
      </c>
      <c r="K15" t="s">
        <v>60</v>
      </c>
      <c r="M15" t="str">
        <f t="shared" si="1"/>
        <v>Grid electricity [] H2E</v>
      </c>
    </row>
    <row r="16" spans="1:13" x14ac:dyDescent="0.3">
      <c r="A16" t="s">
        <v>8</v>
      </c>
      <c r="B16" t="s">
        <v>46</v>
      </c>
      <c r="C16" t="s">
        <v>48</v>
      </c>
      <c r="D16" t="s">
        <v>44</v>
      </c>
      <c r="E16" t="s">
        <v>12</v>
      </c>
      <c r="F16" t="s">
        <v>13</v>
      </c>
      <c r="G16" t="s">
        <v>28</v>
      </c>
      <c r="H16">
        <v>10237.82115</v>
      </c>
      <c r="I16">
        <f t="shared" si="0"/>
        <v>10238</v>
      </c>
      <c r="J16" t="s">
        <v>65</v>
      </c>
      <c r="K16" t="s">
        <v>57</v>
      </c>
      <c r="M16" t="str">
        <f t="shared" si="1"/>
        <v>Grid electricity [10238] Heat pump</v>
      </c>
    </row>
    <row r="17" spans="1:13" x14ac:dyDescent="0.3">
      <c r="A17" t="s">
        <v>8</v>
      </c>
      <c r="B17" t="s">
        <v>46</v>
      </c>
      <c r="C17" t="s">
        <v>48</v>
      </c>
      <c r="D17" t="s">
        <v>44</v>
      </c>
      <c r="E17" t="s">
        <v>12</v>
      </c>
      <c r="F17" t="s">
        <v>13</v>
      </c>
      <c r="G17" t="s">
        <v>29</v>
      </c>
      <c r="H17">
        <v>1713.813819</v>
      </c>
      <c r="I17">
        <f t="shared" si="0"/>
        <v>1714</v>
      </c>
      <c r="J17" t="s">
        <v>65</v>
      </c>
      <c r="K17" t="s">
        <v>62</v>
      </c>
      <c r="M17" t="str">
        <f t="shared" si="1"/>
        <v>Grid electricity [1714] Electric demand</v>
      </c>
    </row>
    <row r="18" spans="1:13" x14ac:dyDescent="0.3">
      <c r="A18" t="s">
        <v>8</v>
      </c>
      <c r="B18" t="s">
        <v>46</v>
      </c>
      <c r="C18" t="s">
        <v>48</v>
      </c>
      <c r="D18" t="s">
        <v>44</v>
      </c>
      <c r="E18" t="s">
        <v>12</v>
      </c>
      <c r="F18" t="s">
        <v>13</v>
      </c>
      <c r="G18" t="s">
        <v>30</v>
      </c>
      <c r="H18" s="2">
        <v>1279.620932</v>
      </c>
      <c r="I18">
        <f t="shared" si="0"/>
        <v>1280</v>
      </c>
      <c r="J18" t="s">
        <v>59</v>
      </c>
      <c r="K18" t="s">
        <v>54</v>
      </c>
      <c r="M18" t="str">
        <f t="shared" si="1"/>
        <v>ElB [1280] Heat demand</v>
      </c>
    </row>
    <row r="19" spans="1:13" x14ac:dyDescent="0.3">
      <c r="A19" t="s">
        <v>8</v>
      </c>
      <c r="B19" t="s">
        <v>46</v>
      </c>
      <c r="C19" t="s">
        <v>48</v>
      </c>
      <c r="D19" t="s">
        <v>44</v>
      </c>
      <c r="E19" t="s">
        <v>12</v>
      </c>
      <c r="F19" t="s">
        <v>13</v>
      </c>
      <c r="G19" t="s">
        <v>31</v>
      </c>
      <c r="H19" s="2">
        <v>29.695397369999998</v>
      </c>
      <c r="I19">
        <f t="shared" si="0"/>
        <v>30</v>
      </c>
      <c r="J19" t="s">
        <v>59</v>
      </c>
      <c r="K19" t="s">
        <v>66</v>
      </c>
      <c r="M19" t="str">
        <f t="shared" si="1"/>
        <v xml:space="preserve">ElB [30] TES </v>
      </c>
    </row>
    <row r="20" spans="1:13" x14ac:dyDescent="0.3">
      <c r="A20" t="s">
        <v>8</v>
      </c>
      <c r="B20" t="s">
        <v>46</v>
      </c>
      <c r="C20" t="s">
        <v>48</v>
      </c>
      <c r="D20" t="s">
        <v>44</v>
      </c>
      <c r="E20" t="s">
        <v>12</v>
      </c>
      <c r="F20" t="s">
        <v>13</v>
      </c>
      <c r="G20" t="s">
        <v>32</v>
      </c>
      <c r="H20">
        <v>0</v>
      </c>
      <c r="I20">
        <f t="shared" si="0"/>
        <v>0</v>
      </c>
      <c r="J20" t="s">
        <v>58</v>
      </c>
      <c r="K20" t="s">
        <v>59</v>
      </c>
      <c r="M20" t="str">
        <f t="shared" si="1"/>
        <v>Battery [] ElB</v>
      </c>
    </row>
    <row r="21" spans="1:13" x14ac:dyDescent="0.3">
      <c r="A21" t="s">
        <v>8</v>
      </c>
      <c r="B21" t="s">
        <v>46</v>
      </c>
      <c r="C21" t="s">
        <v>48</v>
      </c>
      <c r="D21" t="s">
        <v>44</v>
      </c>
      <c r="E21" t="s">
        <v>12</v>
      </c>
      <c r="F21" t="s">
        <v>13</v>
      </c>
      <c r="G21" t="s">
        <v>33</v>
      </c>
      <c r="H21">
        <v>0</v>
      </c>
      <c r="I21">
        <f t="shared" si="0"/>
        <v>0</v>
      </c>
      <c r="J21" t="s">
        <v>58</v>
      </c>
      <c r="K21" t="s">
        <v>60</v>
      </c>
      <c r="M21" t="str">
        <f t="shared" si="1"/>
        <v>Battery [] H2E</v>
      </c>
    </row>
    <row r="22" spans="1:13" x14ac:dyDescent="0.3">
      <c r="A22" t="s">
        <v>8</v>
      </c>
      <c r="B22" t="s">
        <v>46</v>
      </c>
      <c r="C22" t="s">
        <v>48</v>
      </c>
      <c r="D22" t="s">
        <v>44</v>
      </c>
      <c r="E22" t="s">
        <v>12</v>
      </c>
      <c r="F22" t="s">
        <v>13</v>
      </c>
      <c r="G22" t="s">
        <v>34</v>
      </c>
      <c r="H22">
        <v>0</v>
      </c>
      <c r="I22">
        <f t="shared" si="0"/>
        <v>0</v>
      </c>
      <c r="J22" t="s">
        <v>58</v>
      </c>
      <c r="K22" t="s">
        <v>57</v>
      </c>
      <c r="M22" t="str">
        <f t="shared" si="1"/>
        <v>Battery [] Heat pump</v>
      </c>
    </row>
    <row r="23" spans="1:13" x14ac:dyDescent="0.3">
      <c r="A23" t="s">
        <v>8</v>
      </c>
      <c r="B23" t="s">
        <v>46</v>
      </c>
      <c r="C23" t="s">
        <v>48</v>
      </c>
      <c r="D23" t="s">
        <v>44</v>
      </c>
      <c r="E23" t="s">
        <v>12</v>
      </c>
      <c r="F23" t="s">
        <v>13</v>
      </c>
      <c r="G23" t="s">
        <v>35</v>
      </c>
      <c r="H23">
        <v>0</v>
      </c>
      <c r="I23">
        <f t="shared" si="0"/>
        <v>0</v>
      </c>
      <c r="J23" t="s">
        <v>58</v>
      </c>
      <c r="K23" t="s">
        <v>62</v>
      </c>
      <c r="M23" t="str">
        <f t="shared" si="1"/>
        <v>Battery [] Electric demand</v>
      </c>
    </row>
    <row r="24" spans="1:13" x14ac:dyDescent="0.3">
      <c r="A24" t="s">
        <v>8</v>
      </c>
      <c r="B24" t="s">
        <v>46</v>
      </c>
      <c r="C24" t="s">
        <v>48</v>
      </c>
      <c r="D24" t="s">
        <v>44</v>
      </c>
      <c r="E24" t="s">
        <v>12</v>
      </c>
      <c r="F24" t="s">
        <v>13</v>
      </c>
      <c r="G24" t="s">
        <v>36</v>
      </c>
      <c r="H24">
        <v>0</v>
      </c>
      <c r="I24">
        <f t="shared" si="0"/>
        <v>0</v>
      </c>
      <c r="J24" t="s">
        <v>58</v>
      </c>
      <c r="K24" t="s">
        <v>67</v>
      </c>
      <c r="M24" t="str">
        <f t="shared" si="1"/>
        <v>Battery [] Grid electric demand</v>
      </c>
    </row>
    <row r="25" spans="1:13" x14ac:dyDescent="0.3">
      <c r="A25" t="s">
        <v>8</v>
      </c>
      <c r="B25" t="s">
        <v>46</v>
      </c>
      <c r="C25" t="s">
        <v>48</v>
      </c>
      <c r="D25" t="s">
        <v>44</v>
      </c>
      <c r="E25" t="s">
        <v>12</v>
      </c>
      <c r="F25" t="s">
        <v>13</v>
      </c>
      <c r="G25" t="s">
        <v>37</v>
      </c>
      <c r="H25" s="2">
        <v>4393.462383</v>
      </c>
      <c r="I25">
        <f t="shared" si="0"/>
        <v>4393</v>
      </c>
      <c r="J25" t="s">
        <v>66</v>
      </c>
      <c r="K25" t="s">
        <v>54</v>
      </c>
      <c r="M25" t="str">
        <f t="shared" si="1"/>
        <v>TES  [4393] Heat demand</v>
      </c>
    </row>
    <row r="26" spans="1:13" x14ac:dyDescent="0.3">
      <c r="A26" t="s">
        <v>8</v>
      </c>
      <c r="B26" t="s">
        <v>46</v>
      </c>
      <c r="C26" t="s">
        <v>48</v>
      </c>
      <c r="D26" t="s">
        <v>44</v>
      </c>
      <c r="E26" t="s">
        <v>12</v>
      </c>
      <c r="F26" t="s">
        <v>13</v>
      </c>
      <c r="G26" t="s">
        <v>38</v>
      </c>
      <c r="H26">
        <v>0</v>
      </c>
      <c r="I26">
        <f t="shared" si="0"/>
        <v>0</v>
      </c>
      <c r="J26" t="s">
        <v>68</v>
      </c>
      <c r="K26" t="s">
        <v>69</v>
      </c>
      <c r="M26" t="str">
        <f t="shared" si="1"/>
        <v>H2 [] H2B</v>
      </c>
    </row>
    <row r="27" spans="1:13" x14ac:dyDescent="0.3">
      <c r="A27" t="s">
        <v>8</v>
      </c>
      <c r="B27" t="s">
        <v>46</v>
      </c>
      <c r="C27" t="s">
        <v>48</v>
      </c>
      <c r="D27" t="s">
        <v>44</v>
      </c>
      <c r="E27" t="s">
        <v>12</v>
      </c>
      <c r="F27" t="s">
        <v>13</v>
      </c>
      <c r="G27" t="s">
        <v>39</v>
      </c>
      <c r="H27">
        <v>0</v>
      </c>
      <c r="I27">
        <f t="shared" si="0"/>
        <v>0</v>
      </c>
      <c r="J27" t="s">
        <v>68</v>
      </c>
      <c r="K27" t="s">
        <v>70</v>
      </c>
      <c r="M27" t="str">
        <f t="shared" si="1"/>
        <v>H2 [] H2S</v>
      </c>
    </row>
    <row r="28" spans="1:13" x14ac:dyDescent="0.3">
      <c r="A28" t="s">
        <v>8</v>
      </c>
      <c r="B28" t="s">
        <v>46</v>
      </c>
      <c r="C28" t="s">
        <v>48</v>
      </c>
      <c r="D28" t="s">
        <v>44</v>
      </c>
      <c r="E28" t="s">
        <v>12</v>
      </c>
      <c r="F28" t="s">
        <v>13</v>
      </c>
      <c r="G28" t="s">
        <v>40</v>
      </c>
      <c r="H28">
        <v>0</v>
      </c>
      <c r="I28">
        <f t="shared" si="0"/>
        <v>0</v>
      </c>
      <c r="J28" t="s">
        <v>69</v>
      </c>
      <c r="K28" t="s">
        <v>54</v>
      </c>
      <c r="M28" t="str">
        <f t="shared" si="1"/>
        <v>H2B [] Heat demand</v>
      </c>
    </row>
    <row r="29" spans="1:13" x14ac:dyDescent="0.3">
      <c r="A29" t="s">
        <v>8</v>
      </c>
      <c r="B29" t="s">
        <v>46</v>
      </c>
      <c r="C29" t="s">
        <v>48</v>
      </c>
      <c r="D29" t="s">
        <v>44</v>
      </c>
      <c r="E29" t="s">
        <v>12</v>
      </c>
      <c r="F29" t="s">
        <v>13</v>
      </c>
      <c r="G29" t="s">
        <v>41</v>
      </c>
      <c r="H29">
        <v>0</v>
      </c>
      <c r="I29">
        <f t="shared" si="0"/>
        <v>0</v>
      </c>
      <c r="J29" t="s">
        <v>70</v>
      </c>
      <c r="K29" t="s">
        <v>69</v>
      </c>
      <c r="M29" t="str">
        <f t="shared" si="1"/>
        <v>H2S [] H2B</v>
      </c>
    </row>
    <row r="30" spans="1:13" x14ac:dyDescent="0.3">
      <c r="A30" t="s">
        <v>8</v>
      </c>
      <c r="B30" t="s">
        <v>46</v>
      </c>
      <c r="C30" t="s">
        <v>48</v>
      </c>
      <c r="D30" t="s">
        <v>44</v>
      </c>
      <c r="E30" t="s">
        <v>12</v>
      </c>
      <c r="F30" t="s">
        <v>13</v>
      </c>
      <c r="G30" t="s">
        <v>42</v>
      </c>
      <c r="H30" s="2">
        <v>53754.127869999997</v>
      </c>
      <c r="I30">
        <f t="shared" si="0"/>
        <v>53754</v>
      </c>
      <c r="J30" t="s">
        <v>57</v>
      </c>
      <c r="K30" t="s">
        <v>54</v>
      </c>
      <c r="M30" t="str">
        <f t="shared" si="1"/>
        <v>Heat pump [53754] Heat demand</v>
      </c>
    </row>
    <row r="31" spans="1:13" x14ac:dyDescent="0.3">
      <c r="A31" t="s">
        <v>8</v>
      </c>
      <c r="B31" t="s">
        <v>46</v>
      </c>
      <c r="C31" t="s">
        <v>48</v>
      </c>
      <c r="D31" t="s">
        <v>44</v>
      </c>
      <c r="E31" t="s">
        <v>12</v>
      </c>
      <c r="F31" t="s">
        <v>13</v>
      </c>
      <c r="G31" t="s">
        <v>43</v>
      </c>
      <c r="H31" s="2">
        <v>3300.673644</v>
      </c>
      <c r="I31">
        <f t="shared" si="0"/>
        <v>3301</v>
      </c>
      <c r="J31" t="s">
        <v>57</v>
      </c>
      <c r="K31" t="s">
        <v>55</v>
      </c>
      <c r="M31" t="str">
        <f t="shared" si="1"/>
        <v>Heat pump [3301] TES</v>
      </c>
    </row>
    <row r="32" spans="1:13" x14ac:dyDescent="0.3">
      <c r="H32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0D286-6870-497C-ACFA-3A60E8A9684B}">
  <dimension ref="A1:M31"/>
  <sheetViews>
    <sheetView workbookViewId="0">
      <selection activeCell="I1" sqref="I1:M31"/>
    </sheetView>
  </sheetViews>
  <sheetFormatPr defaultRowHeight="14.4" x14ac:dyDescent="0.3"/>
  <cols>
    <col min="2" max="2" width="15.109375" bestFit="1" customWidth="1"/>
    <col min="3" max="3" width="22.6640625" bestFit="1" customWidth="1"/>
    <col min="4" max="4" width="13.44140625" bestFit="1" customWidth="1"/>
    <col min="7" max="7" width="31.88671875" bestFit="1" customWidth="1"/>
  </cols>
  <sheetData>
    <row r="1" spans="1:13" x14ac:dyDescent="0.3">
      <c r="A1" t="s">
        <v>8</v>
      </c>
      <c r="B1" t="s">
        <v>46</v>
      </c>
      <c r="C1" t="s">
        <v>47</v>
      </c>
      <c r="D1" t="s">
        <v>44</v>
      </c>
      <c r="E1" t="s">
        <v>12</v>
      </c>
      <c r="F1" t="s">
        <v>13</v>
      </c>
      <c r="G1" t="s">
        <v>14</v>
      </c>
      <c r="H1">
        <v>50660.526409999999</v>
      </c>
      <c r="I1">
        <f>ROUND(H1,0)</f>
        <v>50661</v>
      </c>
      <c r="J1" t="s">
        <v>53</v>
      </c>
      <c r="K1" t="s">
        <v>54</v>
      </c>
      <c r="M1" t="str">
        <f>CONCATENATE(J1," ","[",IF(I1=0,"",I1),"]"," ",K1)</f>
        <v>CHP [50661] Heat demand</v>
      </c>
    </row>
    <row r="2" spans="1:13" x14ac:dyDescent="0.3">
      <c r="A2" t="s">
        <v>8</v>
      </c>
      <c r="B2" t="s">
        <v>46</v>
      </c>
      <c r="C2" t="s">
        <v>47</v>
      </c>
      <c r="D2" t="s">
        <v>44</v>
      </c>
      <c r="E2" t="s">
        <v>12</v>
      </c>
      <c r="F2" t="s">
        <v>13</v>
      </c>
      <c r="G2" t="s">
        <v>15</v>
      </c>
      <c r="H2">
        <v>2522.630279</v>
      </c>
      <c r="I2">
        <f t="shared" ref="I2:I31" si="0">ROUND(H2,0)</f>
        <v>2523</v>
      </c>
      <c r="J2" t="s">
        <v>53</v>
      </c>
      <c r="K2" t="s">
        <v>55</v>
      </c>
      <c r="M2" t="str">
        <f t="shared" ref="M2:M31" si="1">CONCATENATE(J2," ","[",IF(I2=0,"",I2),"]"," ",K2)</f>
        <v>CHP [2523] TES</v>
      </c>
    </row>
    <row r="3" spans="1:13" x14ac:dyDescent="0.3">
      <c r="A3" t="s">
        <v>8</v>
      </c>
      <c r="B3" t="s">
        <v>46</v>
      </c>
      <c r="C3" t="s">
        <v>47</v>
      </c>
      <c r="D3" t="s">
        <v>44</v>
      </c>
      <c r="E3" t="s">
        <v>12</v>
      </c>
      <c r="F3" t="s">
        <v>13</v>
      </c>
      <c r="G3" t="s">
        <v>16</v>
      </c>
      <c r="H3">
        <v>163.35932099999999</v>
      </c>
      <c r="I3">
        <f t="shared" si="0"/>
        <v>163</v>
      </c>
      <c r="J3" t="s">
        <v>53</v>
      </c>
      <c r="K3" t="s">
        <v>56</v>
      </c>
      <c r="M3" t="str">
        <f t="shared" si="1"/>
        <v>CHP [163] Excess heat</v>
      </c>
    </row>
    <row r="4" spans="1:13" x14ac:dyDescent="0.3">
      <c r="A4" t="s">
        <v>8</v>
      </c>
      <c r="B4" t="s">
        <v>46</v>
      </c>
      <c r="C4" t="s">
        <v>47</v>
      </c>
      <c r="D4" t="s">
        <v>44</v>
      </c>
      <c r="E4" t="s">
        <v>12</v>
      </c>
      <c r="F4" t="s">
        <v>13</v>
      </c>
      <c r="G4" t="s">
        <v>17</v>
      </c>
      <c r="H4">
        <v>18145.12931</v>
      </c>
      <c r="I4">
        <f t="shared" si="0"/>
        <v>18145</v>
      </c>
      <c r="J4" t="s">
        <v>53</v>
      </c>
      <c r="K4" t="s">
        <v>57</v>
      </c>
      <c r="M4" t="str">
        <f t="shared" si="1"/>
        <v>CHP [18145] Heat pump</v>
      </c>
    </row>
    <row r="5" spans="1:13" x14ac:dyDescent="0.3">
      <c r="A5" t="s">
        <v>8</v>
      </c>
      <c r="B5" t="s">
        <v>46</v>
      </c>
      <c r="C5" t="s">
        <v>47</v>
      </c>
      <c r="D5" t="s">
        <v>44</v>
      </c>
      <c r="E5" t="s">
        <v>12</v>
      </c>
      <c r="F5" t="s">
        <v>13</v>
      </c>
      <c r="G5" t="s">
        <v>18</v>
      </c>
      <c r="H5">
        <v>0</v>
      </c>
      <c r="I5">
        <f t="shared" si="0"/>
        <v>0</v>
      </c>
      <c r="J5" t="s">
        <v>53</v>
      </c>
      <c r="K5" t="s">
        <v>58</v>
      </c>
      <c r="M5" t="str">
        <f t="shared" si="1"/>
        <v>CHP [] Battery</v>
      </c>
    </row>
    <row r="6" spans="1:13" x14ac:dyDescent="0.3">
      <c r="A6" t="s">
        <v>8</v>
      </c>
      <c r="B6" t="s">
        <v>46</v>
      </c>
      <c r="C6" t="s">
        <v>47</v>
      </c>
      <c r="D6" t="s">
        <v>44</v>
      </c>
      <c r="E6" t="s">
        <v>12</v>
      </c>
      <c r="F6" t="s">
        <v>13</v>
      </c>
      <c r="G6" t="s">
        <v>19</v>
      </c>
      <c r="H6">
        <v>0</v>
      </c>
      <c r="I6">
        <f t="shared" si="0"/>
        <v>0</v>
      </c>
      <c r="J6" t="s">
        <v>53</v>
      </c>
      <c r="K6" t="s">
        <v>59</v>
      </c>
      <c r="M6" t="str">
        <f t="shared" si="1"/>
        <v>CHP [] ElB</v>
      </c>
    </row>
    <row r="7" spans="1:13" x14ac:dyDescent="0.3">
      <c r="A7" t="s">
        <v>8</v>
      </c>
      <c r="B7" t="s">
        <v>46</v>
      </c>
      <c r="C7" t="s">
        <v>47</v>
      </c>
      <c r="D7" t="s">
        <v>44</v>
      </c>
      <c r="E7" t="s">
        <v>12</v>
      </c>
      <c r="F7" t="s">
        <v>13</v>
      </c>
      <c r="G7" t="s">
        <v>20</v>
      </c>
      <c r="H7">
        <v>0</v>
      </c>
      <c r="I7">
        <f t="shared" si="0"/>
        <v>0</v>
      </c>
      <c r="J7" t="s">
        <v>53</v>
      </c>
      <c r="K7" t="s">
        <v>60</v>
      </c>
      <c r="M7" t="str">
        <f t="shared" si="1"/>
        <v>CHP [] H2E</v>
      </c>
    </row>
    <row r="8" spans="1:13" x14ac:dyDescent="0.3">
      <c r="A8" t="s">
        <v>8</v>
      </c>
      <c r="B8" t="s">
        <v>46</v>
      </c>
      <c r="C8" t="s">
        <v>47</v>
      </c>
      <c r="D8" t="s">
        <v>44</v>
      </c>
      <c r="E8" t="s">
        <v>12</v>
      </c>
      <c r="F8" t="s">
        <v>13</v>
      </c>
      <c r="G8" t="s">
        <v>21</v>
      </c>
      <c r="H8" s="1">
        <v>5.0999999999999997E-14</v>
      </c>
      <c r="I8">
        <f t="shared" si="0"/>
        <v>0</v>
      </c>
      <c r="J8" t="s">
        <v>53</v>
      </c>
      <c r="K8" t="s">
        <v>61</v>
      </c>
      <c r="M8" t="str">
        <f t="shared" si="1"/>
        <v>CHP [] Excess electricity</v>
      </c>
    </row>
    <row r="9" spans="1:13" x14ac:dyDescent="0.3">
      <c r="A9" t="s">
        <v>8</v>
      </c>
      <c r="B9" t="s">
        <v>46</v>
      </c>
      <c r="C9" t="s">
        <v>47</v>
      </c>
      <c r="D9" t="s">
        <v>44</v>
      </c>
      <c r="E9" t="s">
        <v>12</v>
      </c>
      <c r="F9" t="s">
        <v>13</v>
      </c>
      <c r="G9" t="s">
        <v>22</v>
      </c>
      <c r="H9">
        <v>10195.725200000001</v>
      </c>
      <c r="I9">
        <f t="shared" si="0"/>
        <v>10196</v>
      </c>
      <c r="J9" t="s">
        <v>53</v>
      </c>
      <c r="K9" t="s">
        <v>62</v>
      </c>
      <c r="M9" t="str">
        <f t="shared" si="1"/>
        <v>CHP [10196] Electric demand</v>
      </c>
    </row>
    <row r="10" spans="1:13" x14ac:dyDescent="0.3">
      <c r="A10" t="s">
        <v>8</v>
      </c>
      <c r="B10" t="s">
        <v>46</v>
      </c>
      <c r="C10" t="s">
        <v>47</v>
      </c>
      <c r="D10" t="s">
        <v>44</v>
      </c>
      <c r="E10" t="s">
        <v>12</v>
      </c>
      <c r="F10" t="s">
        <v>13</v>
      </c>
      <c r="G10" t="s">
        <v>23</v>
      </c>
      <c r="H10">
        <v>3522.6085210000001</v>
      </c>
      <c r="I10">
        <f t="shared" si="0"/>
        <v>3523</v>
      </c>
      <c r="J10" t="s">
        <v>53</v>
      </c>
      <c r="K10" t="s">
        <v>63</v>
      </c>
      <c r="M10" t="str">
        <f t="shared" si="1"/>
        <v>CHP [3523] Electricity to grid</v>
      </c>
    </row>
    <row r="11" spans="1:13" x14ac:dyDescent="0.3">
      <c r="A11" t="s">
        <v>8</v>
      </c>
      <c r="B11" t="s">
        <v>46</v>
      </c>
      <c r="C11" t="s">
        <v>47</v>
      </c>
      <c r="D11" t="s">
        <v>44</v>
      </c>
      <c r="E11" t="s">
        <v>12</v>
      </c>
      <c r="F11" t="s">
        <v>13</v>
      </c>
      <c r="G11" t="s">
        <v>24</v>
      </c>
      <c r="H11">
        <v>107541.34420000001</v>
      </c>
      <c r="I11">
        <f t="shared" si="0"/>
        <v>107541</v>
      </c>
      <c r="J11" t="s">
        <v>64</v>
      </c>
      <c r="K11" t="s">
        <v>53</v>
      </c>
      <c r="M11" t="str">
        <f t="shared" si="1"/>
        <v>Natural Gas [107541] CHP</v>
      </c>
    </row>
    <row r="12" spans="1:13" x14ac:dyDescent="0.3">
      <c r="H12">
        <f>H11-SUM(H1:H10)</f>
        <v>22331.365159000008</v>
      </c>
      <c r="I12">
        <f t="shared" si="0"/>
        <v>22331</v>
      </c>
      <c r="J12" t="s">
        <v>53</v>
      </c>
      <c r="K12" t="s">
        <v>71</v>
      </c>
      <c r="M12" t="str">
        <f t="shared" si="1"/>
        <v>CHP [22331] Environment</v>
      </c>
    </row>
    <row r="13" spans="1:13" x14ac:dyDescent="0.3">
      <c r="A13" t="s">
        <v>8</v>
      </c>
      <c r="B13" t="s">
        <v>46</v>
      </c>
      <c r="C13" t="s">
        <v>47</v>
      </c>
      <c r="D13" t="s">
        <v>44</v>
      </c>
      <c r="E13" t="s">
        <v>12</v>
      </c>
      <c r="F13" t="s">
        <v>13</v>
      </c>
      <c r="G13" t="s">
        <v>25</v>
      </c>
      <c r="H13">
        <v>0</v>
      </c>
      <c r="I13">
        <f t="shared" si="0"/>
        <v>0</v>
      </c>
      <c r="J13" t="s">
        <v>65</v>
      </c>
      <c r="K13" t="s">
        <v>58</v>
      </c>
      <c r="M13" t="str">
        <f t="shared" si="1"/>
        <v>Grid electricity [] Battery</v>
      </c>
    </row>
    <row r="14" spans="1:13" x14ac:dyDescent="0.3">
      <c r="A14" t="s">
        <v>8</v>
      </c>
      <c r="B14" t="s">
        <v>46</v>
      </c>
      <c r="C14" t="s">
        <v>47</v>
      </c>
      <c r="D14" t="s">
        <v>44</v>
      </c>
      <c r="E14" t="s">
        <v>12</v>
      </c>
      <c r="F14" t="s">
        <v>13</v>
      </c>
      <c r="G14" t="s">
        <v>26</v>
      </c>
      <c r="H14">
        <v>0</v>
      </c>
      <c r="I14">
        <f t="shared" si="0"/>
        <v>0</v>
      </c>
      <c r="J14" t="s">
        <v>65</v>
      </c>
      <c r="K14" t="s">
        <v>59</v>
      </c>
      <c r="M14" t="str">
        <f t="shared" si="1"/>
        <v>Grid electricity [] ElB</v>
      </c>
    </row>
    <row r="15" spans="1:13" x14ac:dyDescent="0.3">
      <c r="A15" t="s">
        <v>8</v>
      </c>
      <c r="B15" t="s">
        <v>46</v>
      </c>
      <c r="C15" t="s">
        <v>47</v>
      </c>
      <c r="D15" t="s">
        <v>44</v>
      </c>
      <c r="E15" t="s">
        <v>12</v>
      </c>
      <c r="F15" t="s">
        <v>13</v>
      </c>
      <c r="G15" t="s">
        <v>27</v>
      </c>
      <c r="H15">
        <v>0</v>
      </c>
      <c r="I15">
        <f t="shared" si="0"/>
        <v>0</v>
      </c>
      <c r="J15" t="s">
        <v>65</v>
      </c>
      <c r="K15" t="s">
        <v>60</v>
      </c>
      <c r="M15" t="str">
        <f t="shared" si="1"/>
        <v>Grid electricity [] H2E</v>
      </c>
    </row>
    <row r="16" spans="1:13" x14ac:dyDescent="0.3">
      <c r="A16" t="s">
        <v>8</v>
      </c>
      <c r="B16" t="s">
        <v>46</v>
      </c>
      <c r="C16" t="s">
        <v>47</v>
      </c>
      <c r="D16" t="s">
        <v>44</v>
      </c>
      <c r="E16" t="s">
        <v>12</v>
      </c>
      <c r="F16" t="s">
        <v>13</v>
      </c>
      <c r="G16" t="s">
        <v>28</v>
      </c>
      <c r="H16">
        <v>9254.6925549999996</v>
      </c>
      <c r="I16">
        <f t="shared" si="0"/>
        <v>9255</v>
      </c>
      <c r="J16" t="s">
        <v>65</v>
      </c>
      <c r="K16" t="s">
        <v>57</v>
      </c>
      <c r="M16" t="str">
        <f t="shared" si="1"/>
        <v>Grid electricity [9255] Heat pump</v>
      </c>
    </row>
    <row r="17" spans="1:13" x14ac:dyDescent="0.3">
      <c r="A17" t="s">
        <v>8</v>
      </c>
      <c r="B17" t="s">
        <v>46</v>
      </c>
      <c r="C17" t="s">
        <v>47</v>
      </c>
      <c r="D17" t="s">
        <v>44</v>
      </c>
      <c r="E17" t="s">
        <v>12</v>
      </c>
      <c r="F17" t="s">
        <v>13</v>
      </c>
      <c r="G17" t="s">
        <v>29</v>
      </c>
      <c r="H17">
        <v>751.47164510000005</v>
      </c>
      <c r="I17">
        <f t="shared" si="0"/>
        <v>751</v>
      </c>
      <c r="J17" t="s">
        <v>65</v>
      </c>
      <c r="K17" t="s">
        <v>62</v>
      </c>
      <c r="M17" t="str">
        <f t="shared" si="1"/>
        <v>Grid electricity [751] Electric demand</v>
      </c>
    </row>
    <row r="18" spans="1:13" x14ac:dyDescent="0.3">
      <c r="A18" t="s">
        <v>8</v>
      </c>
      <c r="B18" t="s">
        <v>46</v>
      </c>
      <c r="C18" t="s">
        <v>47</v>
      </c>
      <c r="D18" t="s">
        <v>44</v>
      </c>
      <c r="E18" t="s">
        <v>12</v>
      </c>
      <c r="F18" t="s">
        <v>13</v>
      </c>
      <c r="G18" t="s">
        <v>30</v>
      </c>
      <c r="H18">
        <v>0</v>
      </c>
      <c r="I18">
        <f t="shared" si="0"/>
        <v>0</v>
      </c>
      <c r="J18" t="s">
        <v>59</v>
      </c>
      <c r="K18" t="s">
        <v>54</v>
      </c>
      <c r="M18" t="str">
        <f t="shared" si="1"/>
        <v>ElB [] Heat demand</v>
      </c>
    </row>
    <row r="19" spans="1:13" x14ac:dyDescent="0.3">
      <c r="A19" t="s">
        <v>8</v>
      </c>
      <c r="B19" t="s">
        <v>46</v>
      </c>
      <c r="C19" t="s">
        <v>47</v>
      </c>
      <c r="D19" t="s">
        <v>44</v>
      </c>
      <c r="E19" t="s">
        <v>12</v>
      </c>
      <c r="F19" t="s">
        <v>13</v>
      </c>
      <c r="G19" t="s">
        <v>31</v>
      </c>
      <c r="H19">
        <v>0</v>
      </c>
      <c r="I19">
        <f t="shared" si="0"/>
        <v>0</v>
      </c>
      <c r="J19" t="s">
        <v>59</v>
      </c>
      <c r="K19" t="s">
        <v>66</v>
      </c>
      <c r="M19" t="str">
        <f t="shared" si="1"/>
        <v xml:space="preserve">ElB [] TES </v>
      </c>
    </row>
    <row r="20" spans="1:13" x14ac:dyDescent="0.3">
      <c r="A20" t="s">
        <v>8</v>
      </c>
      <c r="B20" t="s">
        <v>46</v>
      </c>
      <c r="C20" t="s">
        <v>47</v>
      </c>
      <c r="D20" t="s">
        <v>44</v>
      </c>
      <c r="E20" t="s">
        <v>12</v>
      </c>
      <c r="F20" t="s">
        <v>13</v>
      </c>
      <c r="G20" t="s">
        <v>32</v>
      </c>
      <c r="H20">
        <v>0</v>
      </c>
      <c r="I20">
        <f t="shared" si="0"/>
        <v>0</v>
      </c>
      <c r="J20" t="s">
        <v>58</v>
      </c>
      <c r="K20" t="s">
        <v>59</v>
      </c>
      <c r="M20" t="str">
        <f t="shared" si="1"/>
        <v>Battery [] ElB</v>
      </c>
    </row>
    <row r="21" spans="1:13" x14ac:dyDescent="0.3">
      <c r="A21" t="s">
        <v>8</v>
      </c>
      <c r="B21" t="s">
        <v>46</v>
      </c>
      <c r="C21" t="s">
        <v>47</v>
      </c>
      <c r="D21" t="s">
        <v>44</v>
      </c>
      <c r="E21" t="s">
        <v>12</v>
      </c>
      <c r="F21" t="s">
        <v>13</v>
      </c>
      <c r="G21" t="s">
        <v>33</v>
      </c>
      <c r="H21">
        <v>0</v>
      </c>
      <c r="I21">
        <f t="shared" si="0"/>
        <v>0</v>
      </c>
      <c r="J21" t="s">
        <v>58</v>
      </c>
      <c r="K21" t="s">
        <v>60</v>
      </c>
      <c r="M21" t="str">
        <f t="shared" si="1"/>
        <v>Battery [] H2E</v>
      </c>
    </row>
    <row r="22" spans="1:13" x14ac:dyDescent="0.3">
      <c r="A22" t="s">
        <v>8</v>
      </c>
      <c r="B22" t="s">
        <v>46</v>
      </c>
      <c r="C22" t="s">
        <v>47</v>
      </c>
      <c r="D22" t="s">
        <v>44</v>
      </c>
      <c r="E22" t="s">
        <v>12</v>
      </c>
      <c r="F22" t="s">
        <v>13</v>
      </c>
      <c r="G22" t="s">
        <v>34</v>
      </c>
      <c r="H22">
        <v>0</v>
      </c>
      <c r="I22">
        <f t="shared" si="0"/>
        <v>0</v>
      </c>
      <c r="J22" t="s">
        <v>58</v>
      </c>
      <c r="K22" t="s">
        <v>57</v>
      </c>
      <c r="M22" t="str">
        <f t="shared" si="1"/>
        <v>Battery [] Heat pump</v>
      </c>
    </row>
    <row r="23" spans="1:13" x14ac:dyDescent="0.3">
      <c r="A23" t="s">
        <v>8</v>
      </c>
      <c r="B23" t="s">
        <v>46</v>
      </c>
      <c r="C23" t="s">
        <v>47</v>
      </c>
      <c r="D23" t="s">
        <v>44</v>
      </c>
      <c r="E23" t="s">
        <v>12</v>
      </c>
      <c r="F23" t="s">
        <v>13</v>
      </c>
      <c r="G23" t="s">
        <v>35</v>
      </c>
      <c r="H23">
        <v>0</v>
      </c>
      <c r="I23">
        <f t="shared" si="0"/>
        <v>0</v>
      </c>
      <c r="J23" t="s">
        <v>58</v>
      </c>
      <c r="K23" t="s">
        <v>62</v>
      </c>
      <c r="M23" t="str">
        <f t="shared" si="1"/>
        <v>Battery [] Electric demand</v>
      </c>
    </row>
    <row r="24" spans="1:13" x14ac:dyDescent="0.3">
      <c r="A24" t="s">
        <v>8</v>
      </c>
      <c r="B24" t="s">
        <v>46</v>
      </c>
      <c r="C24" t="s">
        <v>47</v>
      </c>
      <c r="D24" t="s">
        <v>44</v>
      </c>
      <c r="E24" t="s">
        <v>12</v>
      </c>
      <c r="F24" t="s">
        <v>13</v>
      </c>
      <c r="G24" t="s">
        <v>36</v>
      </c>
      <c r="H24">
        <v>0</v>
      </c>
      <c r="I24">
        <f t="shared" si="0"/>
        <v>0</v>
      </c>
      <c r="J24" t="s">
        <v>58</v>
      </c>
      <c r="K24" t="s">
        <v>67</v>
      </c>
      <c r="M24" t="str">
        <f t="shared" si="1"/>
        <v>Battery [] Grid electric demand</v>
      </c>
    </row>
    <row r="25" spans="1:13" x14ac:dyDescent="0.3">
      <c r="A25" t="s">
        <v>8</v>
      </c>
      <c r="B25" t="s">
        <v>46</v>
      </c>
      <c r="C25" t="s">
        <v>47</v>
      </c>
      <c r="D25" t="s">
        <v>44</v>
      </c>
      <c r="E25" t="s">
        <v>12</v>
      </c>
      <c r="F25" t="s">
        <v>13</v>
      </c>
      <c r="G25" t="s">
        <v>37</v>
      </c>
      <c r="H25">
        <v>3970.4795690000001</v>
      </c>
      <c r="I25">
        <f t="shared" si="0"/>
        <v>3970</v>
      </c>
      <c r="J25" t="s">
        <v>66</v>
      </c>
      <c r="K25" t="s">
        <v>54</v>
      </c>
      <c r="M25" t="str">
        <f t="shared" si="1"/>
        <v>TES  [3970] Heat demand</v>
      </c>
    </row>
    <row r="26" spans="1:13" x14ac:dyDescent="0.3">
      <c r="A26" t="s">
        <v>8</v>
      </c>
      <c r="B26" t="s">
        <v>46</v>
      </c>
      <c r="C26" t="s">
        <v>47</v>
      </c>
      <c r="D26" t="s">
        <v>44</v>
      </c>
      <c r="E26" t="s">
        <v>12</v>
      </c>
      <c r="F26" t="s">
        <v>13</v>
      </c>
      <c r="G26" t="s">
        <v>38</v>
      </c>
      <c r="H26">
        <v>0</v>
      </c>
      <c r="I26">
        <f t="shared" si="0"/>
        <v>0</v>
      </c>
      <c r="J26" t="s">
        <v>68</v>
      </c>
      <c r="K26" t="s">
        <v>69</v>
      </c>
      <c r="M26" t="str">
        <f t="shared" si="1"/>
        <v>H2 [] H2B</v>
      </c>
    </row>
    <row r="27" spans="1:13" x14ac:dyDescent="0.3">
      <c r="A27" t="s">
        <v>8</v>
      </c>
      <c r="B27" t="s">
        <v>46</v>
      </c>
      <c r="C27" t="s">
        <v>47</v>
      </c>
      <c r="D27" t="s">
        <v>44</v>
      </c>
      <c r="E27" t="s">
        <v>12</v>
      </c>
      <c r="F27" t="s">
        <v>13</v>
      </c>
      <c r="G27" t="s">
        <v>39</v>
      </c>
      <c r="H27">
        <v>0</v>
      </c>
      <c r="I27">
        <f t="shared" si="0"/>
        <v>0</v>
      </c>
      <c r="J27" t="s">
        <v>68</v>
      </c>
      <c r="K27" t="s">
        <v>70</v>
      </c>
      <c r="M27" t="str">
        <f t="shared" si="1"/>
        <v>H2 [] H2S</v>
      </c>
    </row>
    <row r="28" spans="1:13" x14ac:dyDescent="0.3">
      <c r="A28" t="s">
        <v>8</v>
      </c>
      <c r="B28" t="s">
        <v>46</v>
      </c>
      <c r="C28" t="s">
        <v>47</v>
      </c>
      <c r="D28" t="s">
        <v>44</v>
      </c>
      <c r="E28" t="s">
        <v>12</v>
      </c>
      <c r="F28" t="s">
        <v>13</v>
      </c>
      <c r="G28" t="s">
        <v>40</v>
      </c>
      <c r="H28">
        <v>0</v>
      </c>
      <c r="I28">
        <f t="shared" si="0"/>
        <v>0</v>
      </c>
      <c r="J28" t="s">
        <v>69</v>
      </c>
      <c r="K28" t="s">
        <v>54</v>
      </c>
      <c r="M28" t="str">
        <f t="shared" si="1"/>
        <v>H2B [] Heat demand</v>
      </c>
    </row>
    <row r="29" spans="1:13" x14ac:dyDescent="0.3">
      <c r="A29" t="s">
        <v>8</v>
      </c>
      <c r="B29" t="s">
        <v>46</v>
      </c>
      <c r="C29" t="s">
        <v>47</v>
      </c>
      <c r="D29" t="s">
        <v>44</v>
      </c>
      <c r="E29" t="s">
        <v>12</v>
      </c>
      <c r="F29" t="s">
        <v>13</v>
      </c>
      <c r="G29" t="s">
        <v>41</v>
      </c>
      <c r="H29">
        <v>0</v>
      </c>
      <c r="I29">
        <f t="shared" si="0"/>
        <v>0</v>
      </c>
      <c r="J29" t="s">
        <v>70</v>
      </c>
      <c r="K29" t="s">
        <v>69</v>
      </c>
      <c r="M29" t="str">
        <f t="shared" si="1"/>
        <v>H2S [] H2B</v>
      </c>
    </row>
    <row r="30" spans="1:13" x14ac:dyDescent="0.3">
      <c r="A30" t="s">
        <v>8</v>
      </c>
      <c r="B30" t="s">
        <v>46</v>
      </c>
      <c r="C30" t="s">
        <v>47</v>
      </c>
      <c r="D30" t="s">
        <v>44</v>
      </c>
      <c r="E30" t="s">
        <v>12</v>
      </c>
      <c r="F30" t="s">
        <v>13</v>
      </c>
      <c r="G30" t="s">
        <v>42</v>
      </c>
      <c r="H30">
        <v>54840.962469999999</v>
      </c>
      <c r="I30">
        <f t="shared" si="0"/>
        <v>54841</v>
      </c>
      <c r="J30" t="s">
        <v>57</v>
      </c>
      <c r="K30" t="s">
        <v>54</v>
      </c>
      <c r="M30" t="str">
        <f t="shared" si="1"/>
        <v>Heat pump [54841] Heat demand</v>
      </c>
    </row>
    <row r="31" spans="1:13" x14ac:dyDescent="0.3">
      <c r="A31" t="s">
        <v>8</v>
      </c>
      <c r="B31" t="s">
        <v>46</v>
      </c>
      <c r="C31" t="s">
        <v>47</v>
      </c>
      <c r="D31" t="s">
        <v>44</v>
      </c>
      <c r="E31" t="s">
        <v>12</v>
      </c>
      <c r="F31" t="s">
        <v>13</v>
      </c>
      <c r="G31" t="s">
        <v>43</v>
      </c>
      <c r="H31">
        <v>1654.8607039999999</v>
      </c>
      <c r="I31">
        <f t="shared" si="0"/>
        <v>1655</v>
      </c>
      <c r="J31" t="s">
        <v>57</v>
      </c>
      <c r="K31" t="s">
        <v>55</v>
      </c>
      <c r="M31" t="str">
        <f t="shared" si="1"/>
        <v>Heat pump [1655] TES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13018-F555-446A-906D-4847D43C6704}">
  <dimension ref="A1:M31"/>
  <sheetViews>
    <sheetView workbookViewId="0">
      <selection activeCell="I1" sqref="I1:M31"/>
    </sheetView>
  </sheetViews>
  <sheetFormatPr defaultRowHeight="14.4" x14ac:dyDescent="0.3"/>
  <cols>
    <col min="7" max="7" width="30.109375" bestFit="1" customWidth="1"/>
  </cols>
  <sheetData>
    <row r="1" spans="1:13" x14ac:dyDescent="0.3">
      <c r="A1" t="s">
        <v>8</v>
      </c>
      <c r="B1" t="s">
        <v>9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  <c r="H1">
        <v>45605.478260000004</v>
      </c>
      <c r="I1">
        <f>ROUND(H1,0)</f>
        <v>45605</v>
      </c>
      <c r="J1" t="s">
        <v>53</v>
      </c>
      <c r="K1" t="s">
        <v>54</v>
      </c>
      <c r="M1" t="str">
        <f>CONCATENATE(J1," ","[",IF(I1=0,"",I1),"]"," ",K1)</f>
        <v>CHP [45605] Heat demand</v>
      </c>
    </row>
    <row r="2" spans="1:13" x14ac:dyDescent="0.3">
      <c r="A2" t="s">
        <v>8</v>
      </c>
      <c r="B2" t="s">
        <v>9</v>
      </c>
      <c r="C2" t="s">
        <v>10</v>
      </c>
      <c r="D2" t="s">
        <v>11</v>
      </c>
      <c r="E2" t="s">
        <v>12</v>
      </c>
      <c r="F2" t="s">
        <v>13</v>
      </c>
      <c r="G2" t="s">
        <v>15</v>
      </c>
      <c r="H2">
        <v>8524.5526160000009</v>
      </c>
      <c r="I2">
        <f t="shared" ref="I2:I31" si="0">ROUND(H2,0)</f>
        <v>8525</v>
      </c>
      <c r="J2" t="s">
        <v>53</v>
      </c>
      <c r="K2" t="s">
        <v>55</v>
      </c>
      <c r="M2" t="str">
        <f t="shared" ref="M2:M31" si="1">CONCATENATE(J2," ","[",IF(I2=0,"",I2),"]"," ",K2)</f>
        <v>CHP [8525] TES</v>
      </c>
    </row>
    <row r="3" spans="1:13" x14ac:dyDescent="0.3">
      <c r="A3" t="s">
        <v>8</v>
      </c>
      <c r="B3" t="s">
        <v>9</v>
      </c>
      <c r="C3" t="s">
        <v>10</v>
      </c>
      <c r="D3" t="s">
        <v>11</v>
      </c>
      <c r="E3" t="s">
        <v>12</v>
      </c>
      <c r="F3" t="s">
        <v>13</v>
      </c>
      <c r="G3" t="s">
        <v>16</v>
      </c>
      <c r="H3">
        <v>8.2311449999999997</v>
      </c>
      <c r="I3">
        <f t="shared" si="0"/>
        <v>8</v>
      </c>
      <c r="J3" t="s">
        <v>53</v>
      </c>
      <c r="K3" t="s">
        <v>56</v>
      </c>
      <c r="M3" t="str">
        <f t="shared" si="1"/>
        <v>CHP [8] Excess heat</v>
      </c>
    </row>
    <row r="4" spans="1:13" x14ac:dyDescent="0.3">
      <c r="A4" t="s">
        <v>8</v>
      </c>
      <c r="B4" t="s">
        <v>9</v>
      </c>
      <c r="C4" t="s">
        <v>10</v>
      </c>
      <c r="D4" t="s">
        <v>11</v>
      </c>
      <c r="E4" t="s">
        <v>12</v>
      </c>
      <c r="F4" t="s">
        <v>13</v>
      </c>
      <c r="G4" t="s">
        <v>17</v>
      </c>
      <c r="H4">
        <v>0</v>
      </c>
      <c r="I4">
        <f t="shared" si="0"/>
        <v>0</v>
      </c>
      <c r="J4" t="s">
        <v>53</v>
      </c>
      <c r="K4" t="s">
        <v>57</v>
      </c>
      <c r="M4" t="str">
        <f t="shared" si="1"/>
        <v>CHP [] Heat pump</v>
      </c>
    </row>
    <row r="5" spans="1:13" x14ac:dyDescent="0.3">
      <c r="A5" t="s">
        <v>8</v>
      </c>
      <c r="B5" t="s">
        <v>9</v>
      </c>
      <c r="C5" t="s">
        <v>10</v>
      </c>
      <c r="D5" t="s">
        <v>11</v>
      </c>
      <c r="E5" t="s">
        <v>12</v>
      </c>
      <c r="F5" t="s">
        <v>13</v>
      </c>
      <c r="G5" t="s">
        <v>18</v>
      </c>
      <c r="H5">
        <v>0</v>
      </c>
      <c r="I5">
        <f t="shared" si="0"/>
        <v>0</v>
      </c>
      <c r="J5" t="s">
        <v>53</v>
      </c>
      <c r="K5" t="s">
        <v>58</v>
      </c>
      <c r="M5" t="str">
        <f t="shared" si="1"/>
        <v>CHP [] Battery</v>
      </c>
    </row>
    <row r="6" spans="1:13" x14ac:dyDescent="0.3">
      <c r="A6" t="s">
        <v>8</v>
      </c>
      <c r="B6" t="s">
        <v>9</v>
      </c>
      <c r="C6" t="s">
        <v>10</v>
      </c>
      <c r="D6" t="s">
        <v>11</v>
      </c>
      <c r="E6" t="s">
        <v>12</v>
      </c>
      <c r="F6" t="s">
        <v>13</v>
      </c>
      <c r="G6" t="s">
        <v>19</v>
      </c>
      <c r="H6">
        <v>13316.777050000001</v>
      </c>
      <c r="I6">
        <f t="shared" si="0"/>
        <v>13317</v>
      </c>
      <c r="J6" t="s">
        <v>53</v>
      </c>
      <c r="K6" t="s">
        <v>59</v>
      </c>
      <c r="M6" t="str">
        <f t="shared" si="1"/>
        <v>CHP [13317] ElB</v>
      </c>
    </row>
    <row r="7" spans="1:13" x14ac:dyDescent="0.3">
      <c r="A7" t="s">
        <v>8</v>
      </c>
      <c r="B7" t="s">
        <v>9</v>
      </c>
      <c r="C7" t="s">
        <v>10</v>
      </c>
      <c r="D7" t="s">
        <v>11</v>
      </c>
      <c r="E7" t="s">
        <v>12</v>
      </c>
      <c r="F7" t="s">
        <v>13</v>
      </c>
      <c r="G7" t="s">
        <v>20</v>
      </c>
      <c r="H7">
        <v>0</v>
      </c>
      <c r="I7">
        <f t="shared" si="0"/>
        <v>0</v>
      </c>
      <c r="J7" t="s">
        <v>53</v>
      </c>
      <c r="K7" t="s">
        <v>60</v>
      </c>
      <c r="M7" t="str">
        <f t="shared" si="1"/>
        <v>CHP [] H2E</v>
      </c>
    </row>
    <row r="8" spans="1:13" x14ac:dyDescent="0.3">
      <c r="A8" t="s">
        <v>8</v>
      </c>
      <c r="B8" t="s">
        <v>9</v>
      </c>
      <c r="C8" t="s">
        <v>10</v>
      </c>
      <c r="D8" t="s">
        <v>11</v>
      </c>
      <c r="E8" t="s">
        <v>12</v>
      </c>
      <c r="F8" t="s">
        <v>13</v>
      </c>
      <c r="G8" t="s">
        <v>21</v>
      </c>
      <c r="H8">
        <v>62.777853659999998</v>
      </c>
      <c r="I8">
        <f t="shared" si="0"/>
        <v>63</v>
      </c>
      <c r="J8" t="s">
        <v>53</v>
      </c>
      <c r="K8" t="s">
        <v>61</v>
      </c>
      <c r="M8" t="str">
        <f t="shared" si="1"/>
        <v>CHP [63] Excess electricity</v>
      </c>
    </row>
    <row r="9" spans="1:13" x14ac:dyDescent="0.3">
      <c r="A9" t="s">
        <v>8</v>
      </c>
      <c r="B9" t="s">
        <v>9</v>
      </c>
      <c r="C9" t="s">
        <v>10</v>
      </c>
      <c r="D9" t="s">
        <v>11</v>
      </c>
      <c r="E9" t="s">
        <v>12</v>
      </c>
      <c r="F9" t="s">
        <v>13</v>
      </c>
      <c r="G9" t="s">
        <v>22</v>
      </c>
      <c r="H9">
        <v>10894.24072</v>
      </c>
      <c r="I9">
        <f t="shared" si="0"/>
        <v>10894</v>
      </c>
      <c r="J9" t="s">
        <v>53</v>
      </c>
      <c r="K9" t="s">
        <v>62</v>
      </c>
      <c r="M9" t="str">
        <f t="shared" si="1"/>
        <v>CHP [10894] Electric demand</v>
      </c>
    </row>
    <row r="10" spans="1:13" x14ac:dyDescent="0.3">
      <c r="A10" t="s">
        <v>8</v>
      </c>
      <c r="B10" t="s">
        <v>9</v>
      </c>
      <c r="C10" t="s">
        <v>10</v>
      </c>
      <c r="D10" t="s">
        <v>11</v>
      </c>
      <c r="E10" t="s">
        <v>12</v>
      </c>
      <c r="F10" t="s">
        <v>13</v>
      </c>
      <c r="G10" t="s">
        <v>23</v>
      </c>
      <c r="H10">
        <v>8610.0659169999999</v>
      </c>
      <c r="I10">
        <f t="shared" si="0"/>
        <v>8610</v>
      </c>
      <c r="J10" t="s">
        <v>53</v>
      </c>
      <c r="K10" t="s">
        <v>63</v>
      </c>
      <c r="M10" t="str">
        <f t="shared" si="1"/>
        <v>CHP [8610] Electricity to grid</v>
      </c>
    </row>
    <row r="11" spans="1:13" x14ac:dyDescent="0.3">
      <c r="G11" t="s">
        <v>52</v>
      </c>
      <c r="H11">
        <f>H12-SUM(H1:H10)</f>
        <v>22845.295938340001</v>
      </c>
      <c r="I11">
        <f t="shared" si="0"/>
        <v>22845</v>
      </c>
      <c r="J11" t="s">
        <v>53</v>
      </c>
      <c r="K11" t="s">
        <v>71</v>
      </c>
      <c r="M11" t="str">
        <f t="shared" si="1"/>
        <v>CHP [22845] Environment</v>
      </c>
    </row>
    <row r="12" spans="1:13" x14ac:dyDescent="0.3">
      <c r="A12" t="s">
        <v>8</v>
      </c>
      <c r="B12" t="s">
        <v>9</v>
      </c>
      <c r="C12" t="s">
        <v>10</v>
      </c>
      <c r="D12" t="s">
        <v>11</v>
      </c>
      <c r="E12" t="s">
        <v>12</v>
      </c>
      <c r="F12" t="s">
        <v>13</v>
      </c>
      <c r="G12" t="s">
        <v>24</v>
      </c>
      <c r="H12">
        <v>109867.4195</v>
      </c>
      <c r="I12">
        <f t="shared" si="0"/>
        <v>109867</v>
      </c>
      <c r="J12" t="s">
        <v>64</v>
      </c>
      <c r="K12" t="s">
        <v>53</v>
      </c>
      <c r="M12" t="str">
        <f t="shared" si="1"/>
        <v>Natural Gas [109867] CHP</v>
      </c>
    </row>
    <row r="13" spans="1:13" x14ac:dyDescent="0.3">
      <c r="A13" t="s">
        <v>8</v>
      </c>
      <c r="B13" t="s">
        <v>9</v>
      </c>
      <c r="C13" t="s">
        <v>10</v>
      </c>
      <c r="D13" t="s">
        <v>11</v>
      </c>
      <c r="E13" t="s">
        <v>12</v>
      </c>
      <c r="F13" t="s">
        <v>13</v>
      </c>
      <c r="G13" t="s">
        <v>25</v>
      </c>
      <c r="H13">
        <v>0</v>
      </c>
      <c r="I13">
        <f t="shared" si="0"/>
        <v>0</v>
      </c>
      <c r="J13" t="s">
        <v>65</v>
      </c>
      <c r="K13" t="s">
        <v>58</v>
      </c>
      <c r="M13" t="str">
        <f t="shared" si="1"/>
        <v>Grid electricity [] Battery</v>
      </c>
    </row>
    <row r="14" spans="1:13" x14ac:dyDescent="0.3">
      <c r="A14" t="s">
        <v>8</v>
      </c>
      <c r="B14" t="s">
        <v>9</v>
      </c>
      <c r="C14" t="s">
        <v>10</v>
      </c>
      <c r="D14" t="s">
        <v>11</v>
      </c>
      <c r="E14" t="s">
        <v>12</v>
      </c>
      <c r="F14" t="s">
        <v>13</v>
      </c>
      <c r="G14" t="s">
        <v>26</v>
      </c>
      <c r="H14">
        <v>43375.247329999998</v>
      </c>
      <c r="I14">
        <f t="shared" si="0"/>
        <v>43375</v>
      </c>
      <c r="J14" t="s">
        <v>65</v>
      </c>
      <c r="K14" t="s">
        <v>59</v>
      </c>
      <c r="M14" t="str">
        <f t="shared" si="1"/>
        <v>Grid electricity [43375] ElB</v>
      </c>
    </row>
    <row r="15" spans="1:13" x14ac:dyDescent="0.3">
      <c r="A15" t="s">
        <v>8</v>
      </c>
      <c r="B15" t="s">
        <v>9</v>
      </c>
      <c r="C15" t="s">
        <v>10</v>
      </c>
      <c r="D15" t="s">
        <v>11</v>
      </c>
      <c r="E15" t="s">
        <v>12</v>
      </c>
      <c r="F15" t="s">
        <v>13</v>
      </c>
      <c r="G15" t="s">
        <v>27</v>
      </c>
      <c r="H15">
        <v>0</v>
      </c>
      <c r="I15">
        <f t="shared" si="0"/>
        <v>0</v>
      </c>
      <c r="J15" t="s">
        <v>65</v>
      </c>
      <c r="K15" t="s">
        <v>60</v>
      </c>
      <c r="M15" t="str">
        <f t="shared" si="1"/>
        <v>Grid electricity [] H2E</v>
      </c>
    </row>
    <row r="16" spans="1:13" x14ac:dyDescent="0.3">
      <c r="A16" t="s">
        <v>8</v>
      </c>
      <c r="B16" t="s">
        <v>9</v>
      </c>
      <c r="C16" t="s">
        <v>10</v>
      </c>
      <c r="D16" t="s">
        <v>11</v>
      </c>
      <c r="E16" t="s">
        <v>12</v>
      </c>
      <c r="F16" t="s">
        <v>13</v>
      </c>
      <c r="G16" t="s">
        <v>28</v>
      </c>
      <c r="H16">
        <v>0</v>
      </c>
      <c r="I16">
        <f t="shared" si="0"/>
        <v>0</v>
      </c>
      <c r="J16" t="s">
        <v>65</v>
      </c>
      <c r="K16" t="s">
        <v>57</v>
      </c>
      <c r="M16" t="str">
        <f t="shared" si="1"/>
        <v>Grid electricity [] Heat pump</v>
      </c>
    </row>
    <row r="17" spans="1:13" x14ac:dyDescent="0.3">
      <c r="A17" t="s">
        <v>8</v>
      </c>
      <c r="B17" t="s">
        <v>9</v>
      </c>
      <c r="C17" t="s">
        <v>10</v>
      </c>
      <c r="D17" t="s">
        <v>11</v>
      </c>
      <c r="E17" t="s">
        <v>12</v>
      </c>
      <c r="F17" t="s">
        <v>13</v>
      </c>
      <c r="G17" t="s">
        <v>29</v>
      </c>
      <c r="H17">
        <v>52.956123640000001</v>
      </c>
      <c r="I17">
        <f t="shared" si="0"/>
        <v>53</v>
      </c>
      <c r="J17" t="s">
        <v>65</v>
      </c>
      <c r="K17" t="s">
        <v>62</v>
      </c>
      <c r="M17" t="str">
        <f t="shared" si="1"/>
        <v>Grid electricity [53] Electric demand</v>
      </c>
    </row>
    <row r="18" spans="1:13" x14ac:dyDescent="0.3">
      <c r="A18" t="s">
        <v>8</v>
      </c>
      <c r="B18" t="s">
        <v>9</v>
      </c>
      <c r="C18" t="s">
        <v>10</v>
      </c>
      <c r="D18" t="s">
        <v>11</v>
      </c>
      <c r="E18" t="s">
        <v>12</v>
      </c>
      <c r="F18" t="s">
        <v>13</v>
      </c>
      <c r="G18" t="s">
        <v>30</v>
      </c>
      <c r="H18">
        <v>48949.062940000003</v>
      </c>
      <c r="I18">
        <f t="shared" si="0"/>
        <v>48949</v>
      </c>
      <c r="J18" t="s">
        <v>59</v>
      </c>
      <c r="K18" t="s">
        <v>54</v>
      </c>
      <c r="M18" t="str">
        <f t="shared" si="1"/>
        <v>ElB [48949] Heat demand</v>
      </c>
    </row>
    <row r="19" spans="1:13" x14ac:dyDescent="0.3">
      <c r="A19" t="s">
        <v>8</v>
      </c>
      <c r="B19" t="s">
        <v>9</v>
      </c>
      <c r="C19" t="s">
        <v>10</v>
      </c>
      <c r="D19" t="s">
        <v>11</v>
      </c>
      <c r="E19" t="s">
        <v>12</v>
      </c>
      <c r="F19" t="s">
        <v>13</v>
      </c>
      <c r="G19" t="s">
        <v>31</v>
      </c>
      <c r="H19">
        <v>7176.0411940000004</v>
      </c>
      <c r="I19">
        <f t="shared" si="0"/>
        <v>7176</v>
      </c>
      <c r="J19" t="s">
        <v>59</v>
      </c>
      <c r="K19" t="s">
        <v>66</v>
      </c>
      <c r="M19" t="str">
        <f t="shared" si="1"/>
        <v xml:space="preserve">ElB [7176] TES </v>
      </c>
    </row>
    <row r="20" spans="1:13" x14ac:dyDescent="0.3">
      <c r="A20" t="s">
        <v>8</v>
      </c>
      <c r="B20" t="s">
        <v>9</v>
      </c>
      <c r="C20" t="s">
        <v>10</v>
      </c>
      <c r="D20" t="s">
        <v>11</v>
      </c>
      <c r="E20" t="s">
        <v>12</v>
      </c>
      <c r="F20" t="s">
        <v>13</v>
      </c>
      <c r="G20" t="s">
        <v>32</v>
      </c>
      <c r="H20">
        <v>0</v>
      </c>
      <c r="I20">
        <f t="shared" si="0"/>
        <v>0</v>
      </c>
      <c r="J20" t="s">
        <v>58</v>
      </c>
      <c r="K20" t="s">
        <v>59</v>
      </c>
      <c r="M20" t="str">
        <f t="shared" si="1"/>
        <v>Battery [] ElB</v>
      </c>
    </row>
    <row r="21" spans="1:13" x14ac:dyDescent="0.3">
      <c r="A21" t="s">
        <v>8</v>
      </c>
      <c r="B21" t="s">
        <v>9</v>
      </c>
      <c r="C21" t="s">
        <v>10</v>
      </c>
      <c r="D21" t="s">
        <v>11</v>
      </c>
      <c r="E21" t="s">
        <v>12</v>
      </c>
      <c r="F21" t="s">
        <v>13</v>
      </c>
      <c r="G21" t="s">
        <v>33</v>
      </c>
      <c r="H21">
        <v>0</v>
      </c>
      <c r="I21">
        <f t="shared" si="0"/>
        <v>0</v>
      </c>
      <c r="J21" t="s">
        <v>58</v>
      </c>
      <c r="K21" t="s">
        <v>60</v>
      </c>
      <c r="M21" t="str">
        <f t="shared" si="1"/>
        <v>Battery [] H2E</v>
      </c>
    </row>
    <row r="22" spans="1:13" x14ac:dyDescent="0.3">
      <c r="A22" t="s">
        <v>8</v>
      </c>
      <c r="B22" t="s">
        <v>9</v>
      </c>
      <c r="C22" t="s">
        <v>10</v>
      </c>
      <c r="D22" t="s">
        <v>11</v>
      </c>
      <c r="E22" t="s">
        <v>12</v>
      </c>
      <c r="F22" t="s">
        <v>13</v>
      </c>
      <c r="G22" t="s">
        <v>34</v>
      </c>
      <c r="H22">
        <v>0</v>
      </c>
      <c r="I22">
        <f t="shared" si="0"/>
        <v>0</v>
      </c>
      <c r="J22" t="s">
        <v>58</v>
      </c>
      <c r="K22" t="s">
        <v>57</v>
      </c>
      <c r="M22" t="str">
        <f t="shared" si="1"/>
        <v>Battery [] Heat pump</v>
      </c>
    </row>
    <row r="23" spans="1:13" x14ac:dyDescent="0.3">
      <c r="A23" t="s">
        <v>8</v>
      </c>
      <c r="B23" t="s">
        <v>9</v>
      </c>
      <c r="C23" t="s">
        <v>10</v>
      </c>
      <c r="D23" t="s">
        <v>11</v>
      </c>
      <c r="E23" t="s">
        <v>12</v>
      </c>
      <c r="F23" t="s">
        <v>13</v>
      </c>
      <c r="G23" t="s">
        <v>35</v>
      </c>
      <c r="H23">
        <v>0</v>
      </c>
      <c r="I23">
        <f t="shared" si="0"/>
        <v>0</v>
      </c>
      <c r="J23" t="s">
        <v>58</v>
      </c>
      <c r="K23" t="s">
        <v>62</v>
      </c>
      <c r="M23" t="str">
        <f t="shared" si="1"/>
        <v>Battery [] Electric demand</v>
      </c>
    </row>
    <row r="24" spans="1:13" x14ac:dyDescent="0.3">
      <c r="A24" t="s">
        <v>8</v>
      </c>
      <c r="B24" t="s">
        <v>9</v>
      </c>
      <c r="C24" t="s">
        <v>10</v>
      </c>
      <c r="D24" t="s">
        <v>11</v>
      </c>
      <c r="E24" t="s">
        <v>12</v>
      </c>
      <c r="F24" t="s">
        <v>13</v>
      </c>
      <c r="G24" t="s">
        <v>36</v>
      </c>
      <c r="H24">
        <v>0</v>
      </c>
      <c r="I24">
        <f t="shared" si="0"/>
        <v>0</v>
      </c>
      <c r="J24" t="s">
        <v>58</v>
      </c>
      <c r="K24" t="s">
        <v>67</v>
      </c>
      <c r="M24" t="str">
        <f t="shared" si="1"/>
        <v>Battery [] Grid electric demand</v>
      </c>
    </row>
    <row r="25" spans="1:13" x14ac:dyDescent="0.3">
      <c r="A25" t="s">
        <v>8</v>
      </c>
      <c r="B25" t="s">
        <v>9</v>
      </c>
      <c r="C25" t="s">
        <v>10</v>
      </c>
      <c r="D25" t="s">
        <v>11</v>
      </c>
      <c r="E25" t="s">
        <v>12</v>
      </c>
      <c r="F25" t="s">
        <v>13</v>
      </c>
      <c r="G25" t="s">
        <v>37</v>
      </c>
      <c r="H25">
        <v>14917.427250000001</v>
      </c>
      <c r="I25">
        <f t="shared" si="0"/>
        <v>14917</v>
      </c>
      <c r="J25" t="s">
        <v>66</v>
      </c>
      <c r="K25" t="s">
        <v>54</v>
      </c>
      <c r="M25" t="str">
        <f t="shared" si="1"/>
        <v>TES  [14917] Heat demand</v>
      </c>
    </row>
    <row r="26" spans="1:13" x14ac:dyDescent="0.3">
      <c r="A26" t="s">
        <v>8</v>
      </c>
      <c r="B26" t="s">
        <v>9</v>
      </c>
      <c r="C26" t="s">
        <v>10</v>
      </c>
      <c r="D26" t="s">
        <v>11</v>
      </c>
      <c r="E26" t="s">
        <v>12</v>
      </c>
      <c r="F26" t="s">
        <v>13</v>
      </c>
      <c r="G26" t="s">
        <v>38</v>
      </c>
      <c r="H26">
        <v>0</v>
      </c>
      <c r="I26">
        <f t="shared" si="0"/>
        <v>0</v>
      </c>
      <c r="J26" t="s">
        <v>68</v>
      </c>
      <c r="K26" t="s">
        <v>69</v>
      </c>
      <c r="M26" t="str">
        <f t="shared" si="1"/>
        <v>H2 [] H2B</v>
      </c>
    </row>
    <row r="27" spans="1:13" x14ac:dyDescent="0.3">
      <c r="A27" t="s">
        <v>8</v>
      </c>
      <c r="B27" t="s">
        <v>9</v>
      </c>
      <c r="C27" t="s">
        <v>10</v>
      </c>
      <c r="D27" t="s">
        <v>11</v>
      </c>
      <c r="E27" t="s">
        <v>12</v>
      </c>
      <c r="F27" t="s">
        <v>13</v>
      </c>
      <c r="G27" t="s">
        <v>39</v>
      </c>
      <c r="H27">
        <v>0</v>
      </c>
      <c r="I27">
        <f t="shared" si="0"/>
        <v>0</v>
      </c>
      <c r="J27" t="s">
        <v>68</v>
      </c>
      <c r="K27" t="s">
        <v>70</v>
      </c>
      <c r="M27" t="str">
        <f t="shared" si="1"/>
        <v>H2 [] H2S</v>
      </c>
    </row>
    <row r="28" spans="1:13" x14ac:dyDescent="0.3">
      <c r="A28" t="s">
        <v>8</v>
      </c>
      <c r="B28" t="s">
        <v>9</v>
      </c>
      <c r="C28" t="s">
        <v>10</v>
      </c>
      <c r="D28" t="s">
        <v>11</v>
      </c>
      <c r="E28" t="s">
        <v>12</v>
      </c>
      <c r="F28" t="s">
        <v>13</v>
      </c>
      <c r="G28" t="s">
        <v>40</v>
      </c>
      <c r="H28">
        <v>0</v>
      </c>
      <c r="I28">
        <f t="shared" si="0"/>
        <v>0</v>
      </c>
      <c r="J28" t="s">
        <v>69</v>
      </c>
      <c r="K28" t="s">
        <v>54</v>
      </c>
      <c r="M28" t="str">
        <f t="shared" si="1"/>
        <v>H2B [] Heat demand</v>
      </c>
    </row>
    <row r="29" spans="1:13" x14ac:dyDescent="0.3">
      <c r="A29" t="s">
        <v>8</v>
      </c>
      <c r="B29" t="s">
        <v>9</v>
      </c>
      <c r="C29" t="s">
        <v>10</v>
      </c>
      <c r="D29" t="s">
        <v>11</v>
      </c>
      <c r="E29" t="s">
        <v>12</v>
      </c>
      <c r="F29" t="s">
        <v>13</v>
      </c>
      <c r="G29" t="s">
        <v>41</v>
      </c>
      <c r="H29">
        <v>0</v>
      </c>
      <c r="I29">
        <f t="shared" si="0"/>
        <v>0</v>
      </c>
      <c r="J29" t="s">
        <v>70</v>
      </c>
      <c r="K29" t="s">
        <v>69</v>
      </c>
      <c r="M29" t="str">
        <f t="shared" si="1"/>
        <v>H2S [] H2B</v>
      </c>
    </row>
    <row r="30" spans="1:13" x14ac:dyDescent="0.3">
      <c r="A30" t="s">
        <v>8</v>
      </c>
      <c r="B30" t="s">
        <v>9</v>
      </c>
      <c r="C30" t="s">
        <v>10</v>
      </c>
      <c r="D30" t="s">
        <v>11</v>
      </c>
      <c r="E30" t="s">
        <v>12</v>
      </c>
      <c r="F30" t="s">
        <v>13</v>
      </c>
      <c r="G30" t="s">
        <v>42</v>
      </c>
      <c r="H30">
        <v>0</v>
      </c>
      <c r="I30">
        <f t="shared" si="0"/>
        <v>0</v>
      </c>
      <c r="J30" t="s">
        <v>57</v>
      </c>
      <c r="K30" t="s">
        <v>54</v>
      </c>
      <c r="M30" t="str">
        <f t="shared" si="1"/>
        <v>Heat pump [] Heat demand</v>
      </c>
    </row>
    <row r="31" spans="1:13" x14ac:dyDescent="0.3">
      <c r="A31" t="s">
        <v>8</v>
      </c>
      <c r="B31" t="s">
        <v>9</v>
      </c>
      <c r="C31" t="s">
        <v>10</v>
      </c>
      <c r="D31" t="s">
        <v>11</v>
      </c>
      <c r="E31" t="s">
        <v>12</v>
      </c>
      <c r="F31" t="s">
        <v>13</v>
      </c>
      <c r="G31" t="s">
        <v>43</v>
      </c>
      <c r="H31">
        <v>0</v>
      </c>
      <c r="I31">
        <f t="shared" si="0"/>
        <v>0</v>
      </c>
      <c r="J31" t="s">
        <v>57</v>
      </c>
      <c r="K31" t="s">
        <v>55</v>
      </c>
      <c r="M31" t="str">
        <f t="shared" si="1"/>
        <v>Heat pump [] TES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B8159-3A76-4D03-91D1-74E7692D2E8A}">
  <dimension ref="A1:M31"/>
  <sheetViews>
    <sheetView workbookViewId="0">
      <selection activeCell="J13" sqref="J13"/>
    </sheetView>
  </sheetViews>
  <sheetFormatPr defaultRowHeight="14.4" x14ac:dyDescent="0.3"/>
  <cols>
    <col min="7" max="7" width="30.109375" bestFit="1" customWidth="1"/>
    <col min="10" max="10" width="16.109375" customWidth="1"/>
  </cols>
  <sheetData>
    <row r="1" spans="1:13" x14ac:dyDescent="0.3">
      <c r="A1" t="s">
        <v>8</v>
      </c>
      <c r="B1" t="s">
        <v>9</v>
      </c>
      <c r="C1" t="s">
        <v>10</v>
      </c>
      <c r="D1" t="s">
        <v>44</v>
      </c>
      <c r="E1" t="s">
        <v>12</v>
      </c>
      <c r="F1" t="s">
        <v>13</v>
      </c>
      <c r="G1" t="s">
        <v>14</v>
      </c>
      <c r="H1">
        <v>50222.20134</v>
      </c>
      <c r="I1">
        <f>ROUND(H1,0)</f>
        <v>50222</v>
      </c>
      <c r="J1" t="s">
        <v>53</v>
      </c>
      <c r="K1" t="s">
        <v>54</v>
      </c>
      <c r="M1" t="str">
        <f>CONCATENATE(J1," ","[",IF(I1=0,"",I1),"]"," ",K1)</f>
        <v>CHP [50222] Heat demand</v>
      </c>
    </row>
    <row r="2" spans="1:13" x14ac:dyDescent="0.3">
      <c r="A2" t="s">
        <v>8</v>
      </c>
      <c r="B2" t="s">
        <v>9</v>
      </c>
      <c r="C2" t="s">
        <v>10</v>
      </c>
      <c r="D2" t="s">
        <v>44</v>
      </c>
      <c r="E2" t="s">
        <v>12</v>
      </c>
      <c r="F2" t="s">
        <v>13</v>
      </c>
      <c r="G2" t="s">
        <v>15</v>
      </c>
      <c r="H2">
        <v>2789.5153770000002</v>
      </c>
      <c r="I2">
        <f t="shared" ref="I2:I31" si="0">ROUND(H2,0)</f>
        <v>2790</v>
      </c>
      <c r="J2" t="s">
        <v>53</v>
      </c>
      <c r="K2" t="s">
        <v>55</v>
      </c>
      <c r="M2" t="str">
        <f t="shared" ref="M2:M31" si="1">CONCATENATE(J2," ","[",IF(I2=0,"",I2),"]"," ",K2)</f>
        <v>CHP [2790] TES</v>
      </c>
    </row>
    <row r="3" spans="1:13" x14ac:dyDescent="0.3">
      <c r="A3" t="s">
        <v>8</v>
      </c>
      <c r="B3" t="s">
        <v>9</v>
      </c>
      <c r="C3" t="s">
        <v>10</v>
      </c>
      <c r="D3" t="s">
        <v>44</v>
      </c>
      <c r="E3" t="s">
        <v>12</v>
      </c>
      <c r="F3" t="s">
        <v>13</v>
      </c>
      <c r="G3" t="s">
        <v>16</v>
      </c>
      <c r="H3">
        <v>209.5914855</v>
      </c>
      <c r="I3">
        <f t="shared" si="0"/>
        <v>210</v>
      </c>
      <c r="J3" t="s">
        <v>53</v>
      </c>
      <c r="K3" t="s">
        <v>56</v>
      </c>
      <c r="M3" t="str">
        <f t="shared" si="1"/>
        <v>CHP [210] Excess heat</v>
      </c>
    </row>
    <row r="4" spans="1:13" x14ac:dyDescent="0.3">
      <c r="A4" t="s">
        <v>8</v>
      </c>
      <c r="B4" t="s">
        <v>9</v>
      </c>
      <c r="C4" t="s">
        <v>10</v>
      </c>
      <c r="D4" t="s">
        <v>44</v>
      </c>
      <c r="E4" t="s">
        <v>12</v>
      </c>
      <c r="F4" t="s">
        <v>13</v>
      </c>
      <c r="G4" t="s">
        <v>17</v>
      </c>
      <c r="H4">
        <v>14040.60865</v>
      </c>
      <c r="I4">
        <f t="shared" si="0"/>
        <v>14041</v>
      </c>
      <c r="J4" t="s">
        <v>53</v>
      </c>
      <c r="K4" t="s">
        <v>57</v>
      </c>
      <c r="M4" t="str">
        <f t="shared" si="1"/>
        <v>CHP [14041] Heat pump</v>
      </c>
    </row>
    <row r="5" spans="1:13" x14ac:dyDescent="0.3">
      <c r="A5" t="s">
        <v>8</v>
      </c>
      <c r="B5" t="s">
        <v>9</v>
      </c>
      <c r="C5" t="s">
        <v>10</v>
      </c>
      <c r="D5" t="s">
        <v>44</v>
      </c>
      <c r="E5" t="s">
        <v>12</v>
      </c>
      <c r="F5" t="s">
        <v>13</v>
      </c>
      <c r="G5" t="s">
        <v>18</v>
      </c>
      <c r="H5">
        <v>0</v>
      </c>
      <c r="I5">
        <f t="shared" si="0"/>
        <v>0</v>
      </c>
      <c r="J5" t="s">
        <v>53</v>
      </c>
      <c r="K5" t="s">
        <v>58</v>
      </c>
      <c r="M5" t="str">
        <f t="shared" si="1"/>
        <v>CHP [] Battery</v>
      </c>
    </row>
    <row r="6" spans="1:13" x14ac:dyDescent="0.3">
      <c r="A6" t="s">
        <v>8</v>
      </c>
      <c r="B6" t="s">
        <v>9</v>
      </c>
      <c r="C6" t="s">
        <v>10</v>
      </c>
      <c r="D6" t="s">
        <v>44</v>
      </c>
      <c r="E6" t="s">
        <v>12</v>
      </c>
      <c r="F6" t="s">
        <v>13</v>
      </c>
      <c r="G6" t="s">
        <v>19</v>
      </c>
      <c r="H6">
        <v>8374.6917990000002</v>
      </c>
      <c r="I6">
        <f t="shared" si="0"/>
        <v>8375</v>
      </c>
      <c r="J6" t="s">
        <v>53</v>
      </c>
      <c r="K6" t="s">
        <v>59</v>
      </c>
      <c r="M6" t="str">
        <f t="shared" si="1"/>
        <v>CHP [8375] ElB</v>
      </c>
    </row>
    <row r="7" spans="1:13" x14ac:dyDescent="0.3">
      <c r="A7" t="s">
        <v>8</v>
      </c>
      <c r="B7" t="s">
        <v>9</v>
      </c>
      <c r="C7" t="s">
        <v>10</v>
      </c>
      <c r="D7" t="s">
        <v>44</v>
      </c>
      <c r="E7" t="s">
        <v>12</v>
      </c>
      <c r="F7" t="s">
        <v>13</v>
      </c>
      <c r="G7" t="s">
        <v>20</v>
      </c>
      <c r="H7">
        <v>0</v>
      </c>
      <c r="I7">
        <f t="shared" si="0"/>
        <v>0</v>
      </c>
      <c r="J7" t="s">
        <v>53</v>
      </c>
      <c r="K7" t="s">
        <v>60</v>
      </c>
      <c r="M7" t="str">
        <f t="shared" si="1"/>
        <v>CHP [] H2E</v>
      </c>
    </row>
    <row r="8" spans="1:13" x14ac:dyDescent="0.3">
      <c r="A8" t="s">
        <v>8</v>
      </c>
      <c r="B8" t="s">
        <v>9</v>
      </c>
      <c r="C8" t="s">
        <v>10</v>
      </c>
      <c r="D8" t="s">
        <v>44</v>
      </c>
      <c r="E8" t="s">
        <v>12</v>
      </c>
      <c r="F8" t="s">
        <v>13</v>
      </c>
      <c r="G8" t="s">
        <v>21</v>
      </c>
      <c r="H8">
        <v>62.777853659999998</v>
      </c>
      <c r="I8">
        <f t="shared" si="0"/>
        <v>63</v>
      </c>
      <c r="J8" t="s">
        <v>53</v>
      </c>
      <c r="K8" t="s">
        <v>61</v>
      </c>
      <c r="M8" t="str">
        <f t="shared" si="1"/>
        <v>CHP [63] Excess electricity</v>
      </c>
    </row>
    <row r="9" spans="1:13" x14ac:dyDescent="0.3">
      <c r="A9" t="s">
        <v>8</v>
      </c>
      <c r="B9" t="s">
        <v>9</v>
      </c>
      <c r="C9" t="s">
        <v>10</v>
      </c>
      <c r="D9" t="s">
        <v>44</v>
      </c>
      <c r="E9" t="s">
        <v>12</v>
      </c>
      <c r="F9" t="s">
        <v>13</v>
      </c>
      <c r="G9" t="s">
        <v>22</v>
      </c>
      <c r="H9">
        <v>5981.7157500000003</v>
      </c>
      <c r="I9">
        <f t="shared" si="0"/>
        <v>5982</v>
      </c>
      <c r="J9" t="s">
        <v>53</v>
      </c>
      <c r="K9" t="s">
        <v>62</v>
      </c>
      <c r="M9" t="str">
        <f t="shared" si="1"/>
        <v>CHP [5982] Electric demand</v>
      </c>
    </row>
    <row r="10" spans="1:13" x14ac:dyDescent="0.3">
      <c r="A10" t="s">
        <v>8</v>
      </c>
      <c r="B10" t="s">
        <v>9</v>
      </c>
      <c r="C10" t="s">
        <v>10</v>
      </c>
      <c r="D10" t="s">
        <v>44</v>
      </c>
      <c r="E10" t="s">
        <v>12</v>
      </c>
      <c r="F10" t="s">
        <v>13</v>
      </c>
      <c r="G10" t="s">
        <v>23</v>
      </c>
      <c r="H10">
        <v>3772.8082420000001</v>
      </c>
      <c r="I10">
        <f t="shared" si="0"/>
        <v>3773</v>
      </c>
      <c r="J10" t="s">
        <v>53</v>
      </c>
      <c r="K10" t="s">
        <v>63</v>
      </c>
      <c r="M10" t="str">
        <f t="shared" si="1"/>
        <v>CHP [3773] Electricity to grid</v>
      </c>
    </row>
    <row r="11" spans="1:13" x14ac:dyDescent="0.3">
      <c r="G11" t="s">
        <v>52</v>
      </c>
      <c r="H11">
        <f>H12-SUM(H1:H10)</f>
        <v>22426.926902840016</v>
      </c>
      <c r="I11">
        <f t="shared" si="0"/>
        <v>22427</v>
      </c>
      <c r="J11" t="s">
        <v>53</v>
      </c>
      <c r="K11" t="s">
        <v>71</v>
      </c>
      <c r="M11" t="str">
        <f t="shared" si="1"/>
        <v>CHP [22427] Environment</v>
      </c>
    </row>
    <row r="12" spans="1:13" x14ac:dyDescent="0.3">
      <c r="A12" t="s">
        <v>8</v>
      </c>
      <c r="B12" t="s">
        <v>9</v>
      </c>
      <c r="C12" t="s">
        <v>10</v>
      </c>
      <c r="D12" t="s">
        <v>44</v>
      </c>
      <c r="E12" t="s">
        <v>12</v>
      </c>
      <c r="F12" t="s">
        <v>13</v>
      </c>
      <c r="G12" t="s">
        <v>24</v>
      </c>
      <c r="H12">
        <v>107880.8374</v>
      </c>
      <c r="I12">
        <f t="shared" si="0"/>
        <v>107881</v>
      </c>
      <c r="J12" t="s">
        <v>64</v>
      </c>
      <c r="K12" t="s">
        <v>53</v>
      </c>
      <c r="M12" t="str">
        <f t="shared" si="1"/>
        <v>Natural Gas [107881] CHP</v>
      </c>
    </row>
    <row r="13" spans="1:13" x14ac:dyDescent="0.3">
      <c r="A13" t="s">
        <v>8</v>
      </c>
      <c r="B13" t="s">
        <v>9</v>
      </c>
      <c r="C13" t="s">
        <v>10</v>
      </c>
      <c r="D13" t="s">
        <v>44</v>
      </c>
      <c r="E13" t="s">
        <v>12</v>
      </c>
      <c r="F13" t="s">
        <v>13</v>
      </c>
      <c r="G13" t="s">
        <v>25</v>
      </c>
      <c r="H13">
        <v>0</v>
      </c>
      <c r="I13">
        <f t="shared" si="0"/>
        <v>0</v>
      </c>
      <c r="J13" t="s">
        <v>65</v>
      </c>
      <c r="K13" t="s">
        <v>58</v>
      </c>
      <c r="M13" t="str">
        <f t="shared" si="1"/>
        <v>Grid electricity [] Battery</v>
      </c>
    </row>
    <row r="14" spans="1:13" x14ac:dyDescent="0.3">
      <c r="A14" t="s">
        <v>8</v>
      </c>
      <c r="B14" t="s">
        <v>9</v>
      </c>
      <c r="C14" t="s">
        <v>10</v>
      </c>
      <c r="D14" t="s">
        <v>44</v>
      </c>
      <c r="E14" t="s">
        <v>12</v>
      </c>
      <c r="F14" t="s">
        <v>13</v>
      </c>
      <c r="G14" t="s">
        <v>26</v>
      </c>
      <c r="H14">
        <v>12872.47372</v>
      </c>
      <c r="I14">
        <f t="shared" si="0"/>
        <v>12872</v>
      </c>
      <c r="J14" t="s">
        <v>65</v>
      </c>
      <c r="K14" t="s">
        <v>59</v>
      </c>
      <c r="M14" t="str">
        <f t="shared" si="1"/>
        <v>Grid electricity [12872] ElB</v>
      </c>
    </row>
    <row r="15" spans="1:13" x14ac:dyDescent="0.3">
      <c r="A15" t="s">
        <v>8</v>
      </c>
      <c r="B15" t="s">
        <v>9</v>
      </c>
      <c r="C15" t="s">
        <v>10</v>
      </c>
      <c r="D15" t="s">
        <v>44</v>
      </c>
      <c r="E15" t="s">
        <v>12</v>
      </c>
      <c r="F15" t="s">
        <v>13</v>
      </c>
      <c r="G15" t="s">
        <v>27</v>
      </c>
      <c r="H15">
        <v>0</v>
      </c>
      <c r="I15">
        <f t="shared" si="0"/>
        <v>0</v>
      </c>
      <c r="J15" t="s">
        <v>65</v>
      </c>
      <c r="K15" t="s">
        <v>60</v>
      </c>
      <c r="M15" t="str">
        <f t="shared" si="1"/>
        <v>Grid electricity [] H2E</v>
      </c>
    </row>
    <row r="16" spans="1:13" x14ac:dyDescent="0.3">
      <c r="A16" t="s">
        <v>8</v>
      </c>
      <c r="B16" t="s">
        <v>9</v>
      </c>
      <c r="C16" t="s">
        <v>10</v>
      </c>
      <c r="D16" t="s">
        <v>44</v>
      </c>
      <c r="E16" t="s">
        <v>12</v>
      </c>
      <c r="F16" t="s">
        <v>13</v>
      </c>
      <c r="G16" t="s">
        <v>28</v>
      </c>
      <c r="H16">
        <v>3268.045325</v>
      </c>
      <c r="I16">
        <f t="shared" si="0"/>
        <v>3268</v>
      </c>
      <c r="J16" t="s">
        <v>65</v>
      </c>
      <c r="K16" t="s">
        <v>57</v>
      </c>
      <c r="M16" t="str">
        <f t="shared" si="1"/>
        <v>Grid electricity [3268] Heat pump</v>
      </c>
    </row>
    <row r="17" spans="1:13" x14ac:dyDescent="0.3">
      <c r="A17" t="s">
        <v>8</v>
      </c>
      <c r="B17" t="s">
        <v>9</v>
      </c>
      <c r="C17" t="s">
        <v>10</v>
      </c>
      <c r="D17" t="s">
        <v>44</v>
      </c>
      <c r="E17" t="s">
        <v>12</v>
      </c>
      <c r="F17" t="s">
        <v>13</v>
      </c>
      <c r="G17" t="s">
        <v>29</v>
      </c>
      <c r="H17">
        <v>4965.4810950000001</v>
      </c>
      <c r="I17">
        <f t="shared" si="0"/>
        <v>4965</v>
      </c>
      <c r="J17" t="s">
        <v>65</v>
      </c>
      <c r="K17" t="s">
        <v>62</v>
      </c>
      <c r="M17" t="str">
        <f t="shared" si="1"/>
        <v>Grid electricity [4965] Electric demand</v>
      </c>
    </row>
    <row r="18" spans="1:13" x14ac:dyDescent="0.3">
      <c r="A18" t="s">
        <v>8</v>
      </c>
      <c r="B18" t="s">
        <v>9</v>
      </c>
      <c r="C18" t="s">
        <v>10</v>
      </c>
      <c r="D18" t="s">
        <v>44</v>
      </c>
      <c r="E18" t="s">
        <v>12</v>
      </c>
      <c r="F18" t="s">
        <v>13</v>
      </c>
      <c r="G18" t="s">
        <v>30</v>
      </c>
      <c r="H18">
        <v>20274.193630000002</v>
      </c>
      <c r="I18">
        <f t="shared" si="0"/>
        <v>20274</v>
      </c>
      <c r="J18" t="s">
        <v>59</v>
      </c>
      <c r="K18" t="s">
        <v>54</v>
      </c>
      <c r="M18" t="str">
        <f t="shared" si="1"/>
        <v>ElB [20274] Heat demand</v>
      </c>
    </row>
    <row r="19" spans="1:13" x14ac:dyDescent="0.3">
      <c r="A19" t="s">
        <v>8</v>
      </c>
      <c r="B19" t="s">
        <v>9</v>
      </c>
      <c r="C19" t="s">
        <v>10</v>
      </c>
      <c r="D19" t="s">
        <v>44</v>
      </c>
      <c r="E19" t="s">
        <v>12</v>
      </c>
      <c r="F19" t="s">
        <v>13</v>
      </c>
      <c r="G19" t="s">
        <v>31</v>
      </c>
      <c r="H19">
        <v>760.50023729999998</v>
      </c>
      <c r="I19">
        <f t="shared" si="0"/>
        <v>761</v>
      </c>
      <c r="J19" t="s">
        <v>59</v>
      </c>
      <c r="K19" t="s">
        <v>66</v>
      </c>
      <c r="M19" t="str">
        <f t="shared" si="1"/>
        <v xml:space="preserve">ElB [761] TES </v>
      </c>
    </row>
    <row r="20" spans="1:13" x14ac:dyDescent="0.3">
      <c r="A20" t="s">
        <v>8</v>
      </c>
      <c r="B20" t="s">
        <v>9</v>
      </c>
      <c r="C20" t="s">
        <v>10</v>
      </c>
      <c r="D20" t="s">
        <v>44</v>
      </c>
      <c r="E20" t="s">
        <v>12</v>
      </c>
      <c r="F20" t="s">
        <v>13</v>
      </c>
      <c r="G20" t="s">
        <v>32</v>
      </c>
      <c r="H20">
        <v>0</v>
      </c>
      <c r="I20">
        <f t="shared" si="0"/>
        <v>0</v>
      </c>
      <c r="J20" t="s">
        <v>58</v>
      </c>
      <c r="K20" t="s">
        <v>59</v>
      </c>
      <c r="M20" t="str">
        <f t="shared" si="1"/>
        <v>Battery [] ElB</v>
      </c>
    </row>
    <row r="21" spans="1:13" x14ac:dyDescent="0.3">
      <c r="A21" t="s">
        <v>8</v>
      </c>
      <c r="B21" t="s">
        <v>9</v>
      </c>
      <c r="C21" t="s">
        <v>10</v>
      </c>
      <c r="D21" t="s">
        <v>44</v>
      </c>
      <c r="E21" t="s">
        <v>12</v>
      </c>
      <c r="F21" t="s">
        <v>13</v>
      </c>
      <c r="G21" t="s">
        <v>33</v>
      </c>
      <c r="H21">
        <v>0</v>
      </c>
      <c r="I21">
        <f t="shared" si="0"/>
        <v>0</v>
      </c>
      <c r="J21" t="s">
        <v>58</v>
      </c>
      <c r="K21" t="s">
        <v>60</v>
      </c>
      <c r="M21" t="str">
        <f t="shared" si="1"/>
        <v>Battery [] H2E</v>
      </c>
    </row>
    <row r="22" spans="1:13" x14ac:dyDescent="0.3">
      <c r="A22" t="s">
        <v>8</v>
      </c>
      <c r="B22" t="s">
        <v>9</v>
      </c>
      <c r="C22" t="s">
        <v>10</v>
      </c>
      <c r="D22" t="s">
        <v>44</v>
      </c>
      <c r="E22" t="s">
        <v>12</v>
      </c>
      <c r="F22" t="s">
        <v>13</v>
      </c>
      <c r="G22" t="s">
        <v>34</v>
      </c>
      <c r="H22">
        <v>0</v>
      </c>
      <c r="I22">
        <f t="shared" si="0"/>
        <v>0</v>
      </c>
      <c r="J22" t="s">
        <v>58</v>
      </c>
      <c r="K22" t="s">
        <v>57</v>
      </c>
      <c r="M22" t="str">
        <f t="shared" si="1"/>
        <v>Battery [] Heat pump</v>
      </c>
    </row>
    <row r="23" spans="1:13" x14ac:dyDescent="0.3">
      <c r="A23" t="s">
        <v>8</v>
      </c>
      <c r="B23" t="s">
        <v>9</v>
      </c>
      <c r="C23" t="s">
        <v>10</v>
      </c>
      <c r="D23" t="s">
        <v>44</v>
      </c>
      <c r="E23" t="s">
        <v>12</v>
      </c>
      <c r="F23" t="s">
        <v>13</v>
      </c>
      <c r="G23" t="s">
        <v>35</v>
      </c>
      <c r="H23">
        <v>0</v>
      </c>
      <c r="I23">
        <f t="shared" si="0"/>
        <v>0</v>
      </c>
      <c r="J23" t="s">
        <v>58</v>
      </c>
      <c r="K23" t="s">
        <v>62</v>
      </c>
      <c r="M23" t="str">
        <f t="shared" si="1"/>
        <v>Battery [] Electric demand</v>
      </c>
    </row>
    <row r="24" spans="1:13" x14ac:dyDescent="0.3">
      <c r="A24" t="s">
        <v>8</v>
      </c>
      <c r="B24" t="s">
        <v>9</v>
      </c>
      <c r="C24" t="s">
        <v>10</v>
      </c>
      <c r="D24" t="s">
        <v>44</v>
      </c>
      <c r="E24" t="s">
        <v>12</v>
      </c>
      <c r="F24" t="s">
        <v>13</v>
      </c>
      <c r="G24" t="s">
        <v>36</v>
      </c>
      <c r="H24">
        <v>0</v>
      </c>
      <c r="I24">
        <f t="shared" si="0"/>
        <v>0</v>
      </c>
      <c r="J24" t="s">
        <v>58</v>
      </c>
      <c r="K24" t="s">
        <v>67</v>
      </c>
      <c r="M24" t="str">
        <f t="shared" si="1"/>
        <v>Battery [] Grid electric demand</v>
      </c>
    </row>
    <row r="25" spans="1:13" x14ac:dyDescent="0.3">
      <c r="A25" t="s">
        <v>8</v>
      </c>
      <c r="B25" t="s">
        <v>9</v>
      </c>
      <c r="C25" t="s">
        <v>10</v>
      </c>
      <c r="D25" t="s">
        <v>44</v>
      </c>
      <c r="E25" t="s">
        <v>12</v>
      </c>
      <c r="F25" t="s">
        <v>13</v>
      </c>
      <c r="G25" t="s">
        <v>37</v>
      </c>
      <c r="H25">
        <v>5038.7880510000005</v>
      </c>
      <c r="I25">
        <f t="shared" si="0"/>
        <v>5039</v>
      </c>
      <c r="J25" t="s">
        <v>66</v>
      </c>
      <c r="K25" t="s">
        <v>54</v>
      </c>
      <c r="M25" t="str">
        <f t="shared" si="1"/>
        <v>TES  [5039] Heat demand</v>
      </c>
    </row>
    <row r="26" spans="1:13" x14ac:dyDescent="0.3">
      <c r="A26" t="s">
        <v>8</v>
      </c>
      <c r="B26" t="s">
        <v>9</v>
      </c>
      <c r="C26" t="s">
        <v>10</v>
      </c>
      <c r="D26" t="s">
        <v>44</v>
      </c>
      <c r="E26" t="s">
        <v>12</v>
      </c>
      <c r="F26" t="s">
        <v>13</v>
      </c>
      <c r="G26" t="s">
        <v>38</v>
      </c>
      <c r="H26">
        <v>0</v>
      </c>
      <c r="I26">
        <f t="shared" si="0"/>
        <v>0</v>
      </c>
      <c r="J26" t="s">
        <v>68</v>
      </c>
      <c r="K26" t="s">
        <v>69</v>
      </c>
      <c r="M26" t="str">
        <f t="shared" si="1"/>
        <v>H2 [] H2B</v>
      </c>
    </row>
    <row r="27" spans="1:13" x14ac:dyDescent="0.3">
      <c r="A27" t="s">
        <v>8</v>
      </c>
      <c r="B27" t="s">
        <v>9</v>
      </c>
      <c r="C27" t="s">
        <v>10</v>
      </c>
      <c r="D27" t="s">
        <v>44</v>
      </c>
      <c r="E27" t="s">
        <v>12</v>
      </c>
      <c r="F27" t="s">
        <v>13</v>
      </c>
      <c r="G27" t="s">
        <v>39</v>
      </c>
      <c r="H27">
        <v>0</v>
      </c>
      <c r="I27">
        <f t="shared" si="0"/>
        <v>0</v>
      </c>
      <c r="J27" t="s">
        <v>68</v>
      </c>
      <c r="K27" t="s">
        <v>70</v>
      </c>
      <c r="M27" t="str">
        <f t="shared" si="1"/>
        <v>H2 [] H2S</v>
      </c>
    </row>
    <row r="28" spans="1:13" x14ac:dyDescent="0.3">
      <c r="A28" t="s">
        <v>8</v>
      </c>
      <c r="B28" t="s">
        <v>9</v>
      </c>
      <c r="C28" t="s">
        <v>10</v>
      </c>
      <c r="D28" t="s">
        <v>44</v>
      </c>
      <c r="E28" t="s">
        <v>12</v>
      </c>
      <c r="F28" t="s">
        <v>13</v>
      </c>
      <c r="G28" t="s">
        <v>40</v>
      </c>
      <c r="H28">
        <v>0</v>
      </c>
      <c r="I28">
        <f t="shared" si="0"/>
        <v>0</v>
      </c>
      <c r="J28" t="s">
        <v>69</v>
      </c>
      <c r="K28" t="s">
        <v>54</v>
      </c>
      <c r="M28" t="str">
        <f t="shared" si="1"/>
        <v>H2B [] Heat demand</v>
      </c>
    </row>
    <row r="29" spans="1:13" x14ac:dyDescent="0.3">
      <c r="A29" t="s">
        <v>8</v>
      </c>
      <c r="B29" t="s">
        <v>9</v>
      </c>
      <c r="C29" t="s">
        <v>10</v>
      </c>
      <c r="D29" t="s">
        <v>44</v>
      </c>
      <c r="E29" t="s">
        <v>12</v>
      </c>
      <c r="F29" t="s">
        <v>13</v>
      </c>
      <c r="G29" t="s">
        <v>41</v>
      </c>
      <c r="H29">
        <v>0</v>
      </c>
      <c r="I29">
        <f t="shared" si="0"/>
        <v>0</v>
      </c>
      <c r="J29" t="s">
        <v>70</v>
      </c>
      <c r="K29" t="s">
        <v>69</v>
      </c>
      <c r="M29" t="str">
        <f t="shared" si="1"/>
        <v>H2S [] H2B</v>
      </c>
    </row>
    <row r="30" spans="1:13" x14ac:dyDescent="0.3">
      <c r="A30" t="s">
        <v>8</v>
      </c>
      <c r="B30" t="s">
        <v>9</v>
      </c>
      <c r="C30" t="s">
        <v>10</v>
      </c>
      <c r="D30" t="s">
        <v>44</v>
      </c>
      <c r="E30" t="s">
        <v>12</v>
      </c>
      <c r="F30" t="s">
        <v>13</v>
      </c>
      <c r="G30" t="s">
        <v>42</v>
      </c>
      <c r="H30">
        <v>33936.785430000004</v>
      </c>
      <c r="I30">
        <f t="shared" si="0"/>
        <v>33937</v>
      </c>
      <c r="J30" t="s">
        <v>57</v>
      </c>
      <c r="K30" t="s">
        <v>54</v>
      </c>
      <c r="M30" t="str">
        <f t="shared" si="1"/>
        <v>Heat pump [33937] Heat demand</v>
      </c>
    </row>
    <row r="31" spans="1:13" x14ac:dyDescent="0.3">
      <c r="A31" t="s">
        <v>8</v>
      </c>
      <c r="B31" t="s">
        <v>9</v>
      </c>
      <c r="C31" t="s">
        <v>10</v>
      </c>
      <c r="D31" t="s">
        <v>44</v>
      </c>
      <c r="E31" t="s">
        <v>12</v>
      </c>
      <c r="F31" t="s">
        <v>13</v>
      </c>
      <c r="G31" t="s">
        <v>43</v>
      </c>
      <c r="H31">
        <v>1752.010612</v>
      </c>
      <c r="I31">
        <f t="shared" si="0"/>
        <v>1752</v>
      </c>
      <c r="J31" t="s">
        <v>57</v>
      </c>
      <c r="K31" t="s">
        <v>55</v>
      </c>
      <c r="M31" t="str">
        <f t="shared" si="1"/>
        <v>Heat pump [1752] TES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56EE04350BFE4DA308708B48585BD4" ma:contentTypeVersion="13" ma:contentTypeDescription="Een nieuw document maken." ma:contentTypeScope="" ma:versionID="1035e23d8410e645f84b1601bcfa7d82">
  <xsd:schema xmlns:xsd="http://www.w3.org/2001/XMLSchema" xmlns:xs="http://www.w3.org/2001/XMLSchema" xmlns:p="http://schemas.microsoft.com/office/2006/metadata/properties" xmlns:ns2="9295ff14-5299-45a3-9aa2-e8a0c99ab2a2" xmlns:ns3="c967e22a-ff23-4b5d-ae13-dea9ea563cc0" targetNamespace="http://schemas.microsoft.com/office/2006/metadata/properties" ma:root="true" ma:fieldsID="d0e501730ff3f5f6f09025976650e82e" ns2:_="" ns3:_="">
    <xsd:import namespace="9295ff14-5299-45a3-9aa2-e8a0c99ab2a2"/>
    <xsd:import namespace="c967e22a-ff23-4b5d-ae13-dea9ea563c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5ff14-5299-45a3-9aa2-e8a0c99ab2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Afbeeldingtags" ma:readOnly="false" ma:fieldId="{5cf76f15-5ced-4ddc-b409-7134ff3c332f}" ma:taxonomyMulti="true" ma:sspId="0d2f2e1c-c095-4710-afda-8e7acdb033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7e22a-ff23-4b5d-ae13-dea9ea563cc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8d2d439-032b-4677-b619-22efbbf3007a}" ma:internalName="TaxCatchAll" ma:showField="CatchAllData" ma:web="c967e22a-ff23-4b5d-ae13-dea9ea563c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67e22a-ff23-4b5d-ae13-dea9ea563cc0" xsi:nil="true"/>
    <lcf76f155ced4ddcb4097134ff3c332f xmlns="9295ff14-5299-45a3-9aa2-e8a0c99ab2a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12785FA-A32D-48E1-982D-CD33513989A5}"/>
</file>

<file path=customXml/itemProps2.xml><?xml version="1.0" encoding="utf-8"?>
<ds:datastoreItem xmlns:ds="http://schemas.openxmlformats.org/officeDocument/2006/customXml" ds:itemID="{0BC9E9F4-E272-4797-AE44-2A23142541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4FBD237-1375-4EC2-A556-D87C2DA23CFD}">
  <ds:schemaRefs>
    <ds:schemaRef ds:uri="9295ff14-5299-45a3-9aa2-e8a0c99ab2a2"/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c967e22a-ff23-4b5d-ae13-dea9ea563cc0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aggregated_energyflows_outputs_</vt:lpstr>
      <vt:lpstr>PI_MHVLGP11LHP</vt:lpstr>
      <vt:lpstr>PI_MHVLGP16LHP</vt:lpstr>
      <vt:lpstr>MLVL GP16_HHP</vt:lpstr>
      <vt:lpstr>MLVL GP16 LHP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Svenja Bielefeld</cp:lastModifiedBy>
  <dcterms:created xsi:type="dcterms:W3CDTF">2024-11-05T10:29:17Z</dcterms:created>
  <dcterms:modified xsi:type="dcterms:W3CDTF">2025-02-11T16:04:09Z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0x010100F956EE04350BFE4DA308708B48585BD4</vt:lpwstr>
  </property>
  <property fmtid="{D5CDD505-2E9C-101B-9397-08002B2CF9AE}" pid="3" name="MediaServiceImageTags">
    <vt:lpwstr/>
  </property>
</Properties>
</file>